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D:\IO\10 波及効果ツール\"/>
    </mc:Choice>
  </mc:AlternateContent>
  <xr:revisionPtr revIDLastSave="0" documentId="13_ncr:1_{6E72C85E-8D05-4975-8C7C-E8AA50878FFE}" xr6:coauthVersionLast="47" xr6:coauthVersionMax="47" xr10:uidLastSave="{00000000-0000-0000-0000-000000000000}"/>
  <bookViews>
    <workbookView xWindow="-120" yWindow="-16320" windowWidth="29040" windowHeight="15720" tabRatio="486" xr2:uid="{00000000-000D-0000-FFFF-FFFF00000000}"/>
  </bookViews>
  <sheets>
    <sheet name="①入力・結果" sheetId="22" r:id="rId1"/>
    <sheet name="②フロー" sheetId="42" r:id="rId2"/>
    <sheet name="③-1計算(価格変換)" sheetId="37" r:id="rId3"/>
    <sheet name="③-2計算" sheetId="38" r:id="rId4"/>
    <sheet name="④係数" sheetId="35" r:id="rId5"/>
    <sheet name="⑤分類" sheetId="43" r:id="rId6"/>
  </sheets>
  <externalReferences>
    <externalReference r:id="rId7"/>
  </externalReferences>
  <definedNames>
    <definedName name="事業分類">[1]入力!$C$8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99" i="35" l="1"/>
  <c r="BE61" i="35"/>
  <c r="BE60" i="35"/>
  <c r="BE59" i="35"/>
  <c r="BE58" i="35"/>
  <c r="BE57" i="35"/>
  <c r="BE56" i="35"/>
  <c r="BE55" i="35"/>
  <c r="BE54" i="35"/>
  <c r="BE53" i="35"/>
  <c r="BE52" i="35"/>
  <c r="BE51" i="35"/>
  <c r="BE50" i="35"/>
  <c r="BE49" i="35"/>
  <c r="BE48" i="35"/>
  <c r="BE47" i="35"/>
  <c r="BE46" i="35"/>
  <c r="BE45" i="35"/>
  <c r="BE44" i="35"/>
  <c r="BE43" i="35"/>
  <c r="BE42" i="35"/>
  <c r="BE41" i="35"/>
  <c r="BE40" i="35"/>
  <c r="BE39" i="35"/>
  <c r="BE38" i="35"/>
  <c r="BE37" i="35"/>
  <c r="BE36" i="35"/>
  <c r="BE35" i="35"/>
  <c r="BE34" i="35"/>
  <c r="BE33" i="35"/>
  <c r="BE32" i="35"/>
  <c r="BE31" i="35"/>
  <c r="BE30" i="35"/>
  <c r="BE29" i="35"/>
  <c r="BE28" i="35"/>
  <c r="BE27" i="35"/>
  <c r="BE26" i="35"/>
  <c r="BE25" i="35"/>
  <c r="BE24" i="35"/>
  <c r="E184" i="35" l="1"/>
  <c r="F184" i="35"/>
  <c r="G184" i="35"/>
  <c r="H184" i="35"/>
  <c r="BF24" i="35" l="1"/>
  <c r="BF25" i="35" l="1"/>
  <c r="BF26" i="35"/>
  <c r="BF27" i="35"/>
  <c r="BF28" i="35"/>
  <c r="BF29" i="35"/>
  <c r="BF30" i="35"/>
  <c r="BF31" i="35"/>
  <c r="BF32" i="35"/>
  <c r="BF33" i="35"/>
  <c r="BF34" i="35"/>
  <c r="BF35" i="35"/>
  <c r="BF36" i="35"/>
  <c r="BF37" i="35"/>
  <c r="BF38" i="35"/>
  <c r="BF39" i="35"/>
  <c r="BF40" i="35"/>
  <c r="BF41" i="35"/>
  <c r="BF42" i="35"/>
  <c r="BF43" i="35"/>
  <c r="BF44" i="35"/>
  <c r="BF45" i="35"/>
  <c r="BF46" i="35"/>
  <c r="BF47" i="35"/>
  <c r="BF48" i="35"/>
  <c r="BF49" i="35"/>
  <c r="BF50" i="35"/>
  <c r="BF51" i="35"/>
  <c r="BF52" i="35"/>
  <c r="BF53" i="35"/>
  <c r="BF54" i="35"/>
  <c r="BF55" i="35"/>
  <c r="BF56" i="35"/>
  <c r="BF57" i="35"/>
  <c r="BF58" i="35"/>
  <c r="BF59" i="35"/>
  <c r="BF60" i="35"/>
  <c r="BF61" i="35"/>
  <c r="P226" i="35" l="1"/>
  <c r="P199" i="35"/>
  <c r="I15" i="38" a="1"/>
  <c r="I16" i="38" s="1"/>
  <c r="G15" i="38" a="1"/>
  <c r="G15" i="38" s="1"/>
  <c r="E51" i="38"/>
  <c r="E50" i="38"/>
  <c r="E49" i="38"/>
  <c r="E48" i="38"/>
  <c r="E47" i="38"/>
  <c r="E46" i="38"/>
  <c r="E45" i="38"/>
  <c r="E44" i="38"/>
  <c r="E43" i="38"/>
  <c r="E42" i="38"/>
  <c r="E41" i="38"/>
  <c r="E40" i="38"/>
  <c r="E39" i="38"/>
  <c r="E38" i="38"/>
  <c r="E37" i="38"/>
  <c r="E36" i="38"/>
  <c r="E35" i="38"/>
  <c r="E34" i="38"/>
  <c r="E33" i="38"/>
  <c r="E32" i="38"/>
  <c r="E31" i="38"/>
  <c r="E30" i="38"/>
  <c r="E29" i="38"/>
  <c r="E28" i="38"/>
  <c r="E27" i="38"/>
  <c r="E26" i="38"/>
  <c r="E25" i="38"/>
  <c r="E24" i="38"/>
  <c r="E23" i="38"/>
  <c r="E22" i="38"/>
  <c r="E21" i="38"/>
  <c r="E20" i="38"/>
  <c r="E19" i="38"/>
  <c r="E18" i="38"/>
  <c r="E17" i="38"/>
  <c r="E16" i="38"/>
  <c r="D12" i="37"/>
  <c r="H12" i="37" s="1"/>
  <c r="D13" i="37"/>
  <c r="F13" i="37" s="1"/>
  <c r="D14" i="37"/>
  <c r="H14" i="37" s="1"/>
  <c r="D15" i="37"/>
  <c r="F15" i="37" s="1"/>
  <c r="D16" i="37"/>
  <c r="H16" i="37" s="1"/>
  <c r="D17" i="37"/>
  <c r="H17" i="37" s="1"/>
  <c r="D18" i="37"/>
  <c r="H18" i="37" s="1"/>
  <c r="D19" i="37"/>
  <c r="H19" i="37" s="1"/>
  <c r="D20" i="37"/>
  <c r="H20" i="37" s="1"/>
  <c r="D21" i="37"/>
  <c r="H21" i="37" s="1"/>
  <c r="D22" i="37"/>
  <c r="H22" i="37" s="1"/>
  <c r="D23" i="37"/>
  <c r="F23" i="37" s="1"/>
  <c r="D24" i="37"/>
  <c r="H24" i="37" s="1"/>
  <c r="D25" i="37"/>
  <c r="H25" i="37" s="1"/>
  <c r="D26" i="37"/>
  <c r="H26" i="37" s="1"/>
  <c r="D27" i="37"/>
  <c r="F27" i="37" s="1"/>
  <c r="D28" i="37"/>
  <c r="F28" i="37" s="1"/>
  <c r="D29" i="37"/>
  <c r="H29" i="37" s="1"/>
  <c r="D30" i="37"/>
  <c r="F30" i="37" s="1"/>
  <c r="D31" i="37"/>
  <c r="H31" i="37" s="1"/>
  <c r="D32" i="37"/>
  <c r="H32" i="37" s="1"/>
  <c r="D33" i="37"/>
  <c r="F33" i="37" s="1"/>
  <c r="D34" i="37"/>
  <c r="H34" i="37" s="1"/>
  <c r="D35" i="37"/>
  <c r="H35" i="37" s="1"/>
  <c r="D36" i="37"/>
  <c r="H36" i="37" s="1"/>
  <c r="D37" i="37"/>
  <c r="F37" i="37" s="1"/>
  <c r="D38" i="37"/>
  <c r="F38" i="37" s="1"/>
  <c r="D39" i="37"/>
  <c r="F39" i="37" s="1"/>
  <c r="D40" i="37"/>
  <c r="F40" i="37" s="1"/>
  <c r="D41" i="37"/>
  <c r="H41" i="37" s="1"/>
  <c r="D42" i="37"/>
  <c r="F42" i="37" s="1"/>
  <c r="D43" i="37"/>
  <c r="H43" i="37" s="1"/>
  <c r="D44" i="37"/>
  <c r="H44" i="37" s="1"/>
  <c r="D45" i="37"/>
  <c r="H45" i="37" s="1"/>
  <c r="D46" i="37"/>
  <c r="F46" i="37" s="1"/>
  <c r="D47" i="37"/>
  <c r="F47" i="37" s="1"/>
  <c r="E68" i="22"/>
  <c r="D48" i="37" s="1"/>
  <c r="P235" i="35"/>
  <c r="P234" i="35"/>
  <c r="P233" i="35"/>
  <c r="O235" i="35"/>
  <c r="O234" i="35"/>
  <c r="O233" i="35"/>
  <c r="O232" i="35"/>
  <c r="BH58" i="35"/>
  <c r="U49" i="38" s="1"/>
  <c r="BH59" i="35"/>
  <c r="U50" i="38" s="1"/>
  <c r="BH60" i="35"/>
  <c r="U51" i="38" s="1"/>
  <c r="BH57" i="35"/>
  <c r="U48" i="38" s="1"/>
  <c r="F34" i="37" l="1"/>
  <c r="H47" i="37"/>
  <c r="I47" i="37" s="1"/>
  <c r="J47" i="37" s="1"/>
  <c r="D51" i="38" s="1"/>
  <c r="F51" i="38" s="1"/>
  <c r="AE51" i="38" s="1"/>
  <c r="H46" i="37"/>
  <c r="I46" i="37" s="1"/>
  <c r="J46" i="37" s="1"/>
  <c r="D50" i="38" s="1"/>
  <c r="F50" i="38" s="1"/>
  <c r="H42" i="37"/>
  <c r="G46" i="38"/>
  <c r="G36" i="38"/>
  <c r="G25" i="38"/>
  <c r="G45" i="38"/>
  <c r="G34" i="38"/>
  <c r="G24" i="38"/>
  <c r="I51" i="38"/>
  <c r="I30" i="38"/>
  <c r="G41" i="38"/>
  <c r="G30" i="38"/>
  <c r="G20" i="38"/>
  <c r="I46" i="38"/>
  <c r="I25" i="38"/>
  <c r="I35" i="38"/>
  <c r="G50" i="38"/>
  <c r="G40" i="38"/>
  <c r="G29" i="38"/>
  <c r="G18" i="38"/>
  <c r="I41" i="38"/>
  <c r="I19" i="38"/>
  <c r="G49" i="38"/>
  <c r="G44" i="38"/>
  <c r="G38" i="38"/>
  <c r="G33" i="38"/>
  <c r="G28" i="38"/>
  <c r="G22" i="38"/>
  <c r="G17" i="38"/>
  <c r="I50" i="38"/>
  <c r="I45" i="38"/>
  <c r="I39" i="38"/>
  <c r="I34" i="38"/>
  <c r="I29" i="38"/>
  <c r="I23" i="38"/>
  <c r="I18" i="38"/>
  <c r="G48" i="38"/>
  <c r="G42" i="38"/>
  <c r="G37" i="38"/>
  <c r="G32" i="38"/>
  <c r="G26" i="38"/>
  <c r="G21" i="38"/>
  <c r="G16" i="38"/>
  <c r="I49" i="38"/>
  <c r="I43" i="38"/>
  <c r="I38" i="38"/>
  <c r="I33" i="38"/>
  <c r="I27" i="38"/>
  <c r="I22" i="38"/>
  <c r="I17" i="38"/>
  <c r="I47" i="38"/>
  <c r="I42" i="38"/>
  <c r="I37" i="38"/>
  <c r="I31" i="38"/>
  <c r="I26" i="38"/>
  <c r="I21" i="38"/>
  <c r="I15" i="38"/>
  <c r="F45" i="37"/>
  <c r="I45" i="37" s="1"/>
  <c r="J45" i="37" s="1"/>
  <c r="D49" i="38" s="1"/>
  <c r="F49" i="38" s="1"/>
  <c r="F44" i="37"/>
  <c r="I44" i="37" s="1"/>
  <c r="J44" i="37" s="1"/>
  <c r="D48" i="38" s="1"/>
  <c r="F48" i="38" s="1"/>
  <c r="F43" i="37"/>
  <c r="F41" i="37"/>
  <c r="H40" i="37"/>
  <c r="H39" i="37"/>
  <c r="H37" i="37"/>
  <c r="F36" i="37"/>
  <c r="H33" i="37"/>
  <c r="F32" i="37"/>
  <c r="F31" i="37"/>
  <c r="H30" i="37"/>
  <c r="H28" i="37"/>
  <c r="H27" i="37"/>
  <c r="F26" i="37"/>
  <c r="F25" i="37"/>
  <c r="F24" i="37"/>
  <c r="H23" i="37"/>
  <c r="F22" i="37"/>
  <c r="F18" i="37"/>
  <c r="F21" i="37"/>
  <c r="F20" i="37"/>
  <c r="F19" i="37"/>
  <c r="F17" i="37"/>
  <c r="F16" i="37"/>
  <c r="H15" i="37"/>
  <c r="F14" i="37"/>
  <c r="H13" i="37"/>
  <c r="F12" i="37"/>
  <c r="F29" i="37"/>
  <c r="I48" i="38"/>
  <c r="I44" i="38"/>
  <c r="I40" i="38"/>
  <c r="I36" i="38"/>
  <c r="I32" i="38"/>
  <c r="I28" i="38"/>
  <c r="I24" i="38"/>
  <c r="I20" i="38"/>
  <c r="G51" i="38"/>
  <c r="G47" i="38"/>
  <c r="G43" i="38"/>
  <c r="G39" i="38"/>
  <c r="G35" i="38"/>
  <c r="G31" i="38"/>
  <c r="G27" i="38"/>
  <c r="G23" i="38"/>
  <c r="G19" i="38"/>
  <c r="H48" i="38" l="1"/>
  <c r="H49" i="38"/>
  <c r="AE49" i="38"/>
  <c r="AF49" i="38"/>
  <c r="J49" i="38"/>
  <c r="J48" i="38"/>
  <c r="AE48" i="38"/>
  <c r="H51" i="38"/>
  <c r="J51" i="38"/>
  <c r="AF51" i="38"/>
  <c r="J50" i="38"/>
  <c r="AF50" i="38"/>
  <c r="H50" i="38"/>
  <c r="AE50" i="38"/>
  <c r="D11" i="37" l="1"/>
  <c r="P232" i="35"/>
  <c r="AF48" i="38" s="1"/>
  <c r="BH24" i="35"/>
  <c r="E15" i="38"/>
  <c r="D184" i="35"/>
  <c r="I184" i="35" s="1"/>
  <c r="P214" i="35"/>
  <c r="P220" i="35"/>
  <c r="P223" i="35"/>
  <c r="P200" i="35"/>
  <c r="P201" i="35"/>
  <c r="P202" i="35"/>
  <c r="P203" i="35"/>
  <c r="P204" i="35"/>
  <c r="P205" i="35"/>
  <c r="P206" i="35"/>
  <c r="P207" i="35"/>
  <c r="P208" i="35"/>
  <c r="P209" i="35"/>
  <c r="P210" i="35"/>
  <c r="P211" i="35"/>
  <c r="P212" i="35"/>
  <c r="P213" i="35"/>
  <c r="P215" i="35"/>
  <c r="P216" i="35"/>
  <c r="P217" i="35"/>
  <c r="P218" i="35"/>
  <c r="P219" i="35"/>
  <c r="P221" i="35"/>
  <c r="P222" i="35"/>
  <c r="P224" i="35"/>
  <c r="P225" i="35"/>
  <c r="P227" i="35"/>
  <c r="P228" i="35"/>
  <c r="P229" i="35"/>
  <c r="P230" i="35"/>
  <c r="P231" i="35"/>
  <c r="O214" i="35"/>
  <c r="O220" i="35"/>
  <c r="O223" i="35"/>
  <c r="O200" i="35"/>
  <c r="O201" i="35"/>
  <c r="O202" i="35"/>
  <c r="O203" i="35"/>
  <c r="O204" i="35"/>
  <c r="O205" i="35"/>
  <c r="O206" i="35"/>
  <c r="O207" i="35"/>
  <c r="O208" i="35"/>
  <c r="O209" i="35"/>
  <c r="O210" i="35"/>
  <c r="O211" i="35"/>
  <c r="O212" i="35"/>
  <c r="O213" i="35"/>
  <c r="O215" i="35"/>
  <c r="O216" i="35"/>
  <c r="O217" i="35"/>
  <c r="O218" i="35"/>
  <c r="O219" i="35"/>
  <c r="O221" i="35"/>
  <c r="O222" i="35"/>
  <c r="O224" i="35"/>
  <c r="O225" i="35"/>
  <c r="O226" i="35"/>
  <c r="O227" i="35"/>
  <c r="O228" i="35"/>
  <c r="O229" i="35"/>
  <c r="O230" i="35"/>
  <c r="O231" i="35"/>
  <c r="O236" i="35"/>
  <c r="P236" i="35"/>
  <c r="BH56" i="35"/>
  <c r="U47" i="38" s="1"/>
  <c r="BH55" i="35"/>
  <c r="U46" i="38" s="1"/>
  <c r="BH54" i="35"/>
  <c r="U45" i="38" s="1"/>
  <c r="BH53" i="35"/>
  <c r="U44" i="38" s="1"/>
  <c r="BH52" i="35"/>
  <c r="U43" i="38" s="1"/>
  <c r="BH51" i="35"/>
  <c r="U42" i="38" s="1"/>
  <c r="BH50" i="35"/>
  <c r="U41" i="38" s="1"/>
  <c r="BH49" i="35"/>
  <c r="U40" i="38" s="1"/>
  <c r="BH48" i="35"/>
  <c r="U39" i="38" s="1"/>
  <c r="BH47" i="35"/>
  <c r="U38" i="38" s="1"/>
  <c r="BH46" i="35"/>
  <c r="U37" i="38" s="1"/>
  <c r="BH45" i="35"/>
  <c r="U36" i="38" s="1"/>
  <c r="BH44" i="35"/>
  <c r="U35" i="38" s="1"/>
  <c r="BH43" i="35"/>
  <c r="U34" i="38" s="1"/>
  <c r="BH42" i="35"/>
  <c r="U33" i="38" s="1"/>
  <c r="BH41" i="35"/>
  <c r="U32" i="38" s="1"/>
  <c r="BH40" i="35"/>
  <c r="U31" i="38" s="1"/>
  <c r="BH39" i="35"/>
  <c r="U30" i="38" s="1"/>
  <c r="BH38" i="35"/>
  <c r="U29" i="38" s="1"/>
  <c r="BH37" i="35"/>
  <c r="U28" i="38" s="1"/>
  <c r="BH36" i="35"/>
  <c r="U27" i="38" s="1"/>
  <c r="BH35" i="35"/>
  <c r="U26" i="38" s="1"/>
  <c r="BH34" i="35"/>
  <c r="U25" i="38" s="1"/>
  <c r="BH33" i="35"/>
  <c r="U24" i="38" s="1"/>
  <c r="BH32" i="35"/>
  <c r="U23" i="38" s="1"/>
  <c r="BH31" i="35"/>
  <c r="U22" i="38" s="1"/>
  <c r="BH30" i="35"/>
  <c r="U21" i="38" s="1"/>
  <c r="BH29" i="35"/>
  <c r="U20" i="38" s="1"/>
  <c r="BH28" i="35"/>
  <c r="U19" i="38" s="1"/>
  <c r="BH27" i="35"/>
  <c r="U18" i="38" s="1"/>
  <c r="BH26" i="35"/>
  <c r="U17" i="38" s="1"/>
  <c r="BH25" i="35"/>
  <c r="U16" i="38" s="1"/>
  <c r="H11" i="37" l="1"/>
  <c r="F11" i="37"/>
  <c r="F35" i="37" s="1"/>
  <c r="I37" i="37"/>
  <c r="J37" i="37" s="1"/>
  <c r="D41" i="38" s="1"/>
  <c r="F41" i="38" s="1"/>
  <c r="I19" i="37"/>
  <c r="J19" i="37" s="1"/>
  <c r="D23" i="38" s="1"/>
  <c r="F23" i="38" s="1"/>
  <c r="I23" i="37"/>
  <c r="J23" i="37" s="1"/>
  <c r="D27" i="38" s="1"/>
  <c r="F27" i="38" s="1"/>
  <c r="I40" i="37"/>
  <c r="J40" i="37" s="1"/>
  <c r="D44" i="38" s="1"/>
  <c r="F44" i="38" s="1"/>
  <c r="I18" i="37"/>
  <c r="J18" i="37" s="1"/>
  <c r="D22" i="38" s="1"/>
  <c r="F22" i="38" s="1"/>
  <c r="I43" i="37"/>
  <c r="J43" i="37" s="1"/>
  <c r="D47" i="38" s="1"/>
  <c r="F47" i="38" s="1"/>
  <c r="I41" i="37"/>
  <c r="J41" i="37" s="1"/>
  <c r="D45" i="38" s="1"/>
  <c r="F45" i="38" s="1"/>
  <c r="I33" i="37"/>
  <c r="J33" i="37" s="1"/>
  <c r="D37" i="38" s="1"/>
  <c r="F37" i="38" s="1"/>
  <c r="I13" i="37"/>
  <c r="J13" i="37" s="1"/>
  <c r="D17" i="38" s="1"/>
  <c r="F17" i="38" s="1"/>
  <c r="I21" i="37"/>
  <c r="J21" i="37" s="1"/>
  <c r="D25" i="38" s="1"/>
  <c r="F25" i="38" s="1"/>
  <c r="I22" i="37"/>
  <c r="J22" i="37" s="1"/>
  <c r="D26" i="38" s="1"/>
  <c r="F26" i="38" s="1"/>
  <c r="I42" i="37"/>
  <c r="J42" i="37" s="1"/>
  <c r="D46" i="38" s="1"/>
  <c r="F46" i="38" s="1"/>
  <c r="I30" i="37"/>
  <c r="J30" i="37" s="1"/>
  <c r="D34" i="38" s="1"/>
  <c r="F34" i="38" s="1"/>
  <c r="I28" i="37"/>
  <c r="J28" i="37" s="1"/>
  <c r="D32" i="38" s="1"/>
  <c r="F32" i="38" s="1"/>
  <c r="I26" i="37"/>
  <c r="J26" i="37" s="1"/>
  <c r="D30" i="38" s="1"/>
  <c r="F30" i="38" s="1"/>
  <c r="I15" i="37"/>
  <c r="J15" i="37" s="1"/>
  <c r="D19" i="38" s="1"/>
  <c r="F19" i="38" s="1"/>
  <c r="I14" i="37"/>
  <c r="J14" i="37" s="1"/>
  <c r="D18" i="38" s="1"/>
  <c r="F18" i="38" s="1"/>
  <c r="I24" i="37"/>
  <c r="J24" i="37" s="1"/>
  <c r="D28" i="38" s="1"/>
  <c r="F28" i="38" s="1"/>
  <c r="I16" i="37"/>
  <c r="J16" i="37" s="1"/>
  <c r="D20" i="38" s="1"/>
  <c r="F20" i="38" s="1"/>
  <c r="I39" i="37"/>
  <c r="J39" i="37" s="1"/>
  <c r="D43" i="38" s="1"/>
  <c r="F43" i="38" s="1"/>
  <c r="I25" i="37"/>
  <c r="J25" i="37" s="1"/>
  <c r="D29" i="38" s="1"/>
  <c r="F29" i="38" s="1"/>
  <c r="I20" i="37"/>
  <c r="J20" i="37" s="1"/>
  <c r="D24" i="38" s="1"/>
  <c r="F24" i="38" s="1"/>
  <c r="I17" i="37"/>
  <c r="J17" i="37" s="1"/>
  <c r="D21" i="38" s="1"/>
  <c r="F21" i="38" s="1"/>
  <c r="I12" i="37"/>
  <c r="J12" i="37" s="1"/>
  <c r="D16" i="38" s="1"/>
  <c r="F16" i="38" s="1"/>
  <c r="I36" i="37"/>
  <c r="J36" i="37" s="1"/>
  <c r="D40" i="38" s="1"/>
  <c r="F40" i="38" s="1"/>
  <c r="I29" i="37"/>
  <c r="J29" i="37" s="1"/>
  <c r="D33" i="38" s="1"/>
  <c r="F33" i="38" s="1"/>
  <c r="I31" i="37"/>
  <c r="J31" i="37" s="1"/>
  <c r="D35" i="38" s="1"/>
  <c r="F35" i="38" s="1"/>
  <c r="I34" i="37"/>
  <c r="J34" i="37" s="1"/>
  <c r="D38" i="38" s="1"/>
  <c r="F38" i="38" s="1"/>
  <c r="S15" i="38"/>
  <c r="U15" i="38"/>
  <c r="BH61" i="35"/>
  <c r="H38" i="37" l="1"/>
  <c r="I38" i="37" s="1"/>
  <c r="J38" i="37" s="1"/>
  <c r="D42" i="38" s="1"/>
  <c r="F42" i="38" s="1"/>
  <c r="J16" i="38"/>
  <c r="AF16" i="38"/>
  <c r="AE16" i="38"/>
  <c r="H16" i="38"/>
  <c r="AE18" i="38"/>
  <c r="H18" i="38"/>
  <c r="AF18" i="38"/>
  <c r="J18" i="38"/>
  <c r="AE25" i="38"/>
  <c r="H25" i="38"/>
  <c r="AF25" i="38"/>
  <c r="J25" i="38"/>
  <c r="AE27" i="38"/>
  <c r="J27" i="38"/>
  <c r="AF27" i="38"/>
  <c r="H27" i="38"/>
  <c r="J19" i="38"/>
  <c r="AE19" i="38"/>
  <c r="H19" i="38"/>
  <c r="AF19" i="38"/>
  <c r="AE34" i="38"/>
  <c r="H34" i="38"/>
  <c r="J34" i="38"/>
  <c r="AF34" i="38"/>
  <c r="AE22" i="38"/>
  <c r="AF22" i="38"/>
  <c r="J22" i="38"/>
  <c r="H22" i="38"/>
  <c r="AE23" i="38"/>
  <c r="H23" i="38"/>
  <c r="J23" i="38"/>
  <c r="AF23" i="38"/>
  <c r="J24" i="38"/>
  <c r="H24" i="38"/>
  <c r="AE24" i="38"/>
  <c r="AF24" i="38"/>
  <c r="AE28" i="38"/>
  <c r="H28" i="38"/>
  <c r="AF28" i="38"/>
  <c r="J28" i="38"/>
  <c r="AE30" i="38"/>
  <c r="AF30" i="38"/>
  <c r="J30" i="38"/>
  <c r="H30" i="38"/>
  <c r="J46" i="38"/>
  <c r="AF46" i="38"/>
  <c r="H46" i="38"/>
  <c r="AE46" i="38"/>
  <c r="AE37" i="38"/>
  <c r="H37" i="38"/>
  <c r="AF37" i="38"/>
  <c r="J37" i="38"/>
  <c r="J35" i="38"/>
  <c r="AF35" i="38"/>
  <c r="H35" i="38"/>
  <c r="AE35" i="38"/>
  <c r="AE43" i="38"/>
  <c r="AF43" i="38"/>
  <c r="J43" i="38"/>
  <c r="H43" i="38"/>
  <c r="AE47" i="38"/>
  <c r="H47" i="38"/>
  <c r="AF47" i="38"/>
  <c r="J47" i="38"/>
  <c r="AE21" i="38"/>
  <c r="AF21" i="38"/>
  <c r="J21" i="38"/>
  <c r="H21" i="38"/>
  <c r="AE38" i="38"/>
  <c r="J38" i="38"/>
  <c r="AF38" i="38"/>
  <c r="H38" i="38"/>
  <c r="AE40" i="38"/>
  <c r="H40" i="38"/>
  <c r="AF40" i="38"/>
  <c r="J40" i="38"/>
  <c r="J29" i="38"/>
  <c r="AF29" i="38"/>
  <c r="H29" i="38"/>
  <c r="AE29" i="38"/>
  <c r="AE32" i="38"/>
  <c r="J32" i="38"/>
  <c r="AF32" i="38"/>
  <c r="H32" i="38"/>
  <c r="AE45" i="38"/>
  <c r="H45" i="38"/>
  <c r="J45" i="38"/>
  <c r="AF45" i="38"/>
  <c r="AE44" i="38"/>
  <c r="J44" i="38"/>
  <c r="AF44" i="38"/>
  <c r="H44" i="38"/>
  <c r="J41" i="38"/>
  <c r="AF41" i="38"/>
  <c r="H41" i="38"/>
  <c r="AE41" i="38"/>
  <c r="AE17" i="38"/>
  <c r="H17" i="38"/>
  <c r="AF17" i="38"/>
  <c r="J17" i="38"/>
  <c r="AE26" i="38"/>
  <c r="AF26" i="38"/>
  <c r="J26" i="38"/>
  <c r="H26" i="38"/>
  <c r="H33" i="38"/>
  <c r="AE33" i="38"/>
  <c r="AF33" i="38"/>
  <c r="J33" i="38"/>
  <c r="AE20" i="38"/>
  <c r="H20" i="38"/>
  <c r="AF20" i="38"/>
  <c r="J20" i="38"/>
  <c r="I32" i="37"/>
  <c r="J32" i="37" s="1"/>
  <c r="D36" i="38" s="1"/>
  <c r="F36" i="38" s="1"/>
  <c r="I11" i="37"/>
  <c r="J11" i="37" s="1"/>
  <c r="D15" i="38" s="1"/>
  <c r="F15" i="38" s="1"/>
  <c r="H15" i="38" s="1"/>
  <c r="I35" i="37"/>
  <c r="J35" i="37" s="1"/>
  <c r="D39" i="38" s="1"/>
  <c r="F39" i="38" s="1"/>
  <c r="I27" i="37"/>
  <c r="J27" i="37" s="1"/>
  <c r="AF42" i="38" l="1"/>
  <c r="H42" i="38"/>
  <c r="AE42" i="38"/>
  <c r="J42" i="38"/>
  <c r="J48" i="37"/>
  <c r="D52" i="38" s="1"/>
  <c r="H8" i="42" s="1"/>
  <c r="D31" i="38"/>
  <c r="F31" i="38" s="1"/>
  <c r="AE39" i="38"/>
  <c r="AF39" i="38"/>
  <c r="J39" i="38"/>
  <c r="H39" i="38"/>
  <c r="AE36" i="38"/>
  <c r="AF36" i="38"/>
  <c r="J36" i="38"/>
  <c r="H36" i="38"/>
  <c r="AE15" i="38"/>
  <c r="J15" i="38"/>
  <c r="AF15" i="38"/>
  <c r="AF31" i="38" l="1"/>
  <c r="AF52" i="38" s="1"/>
  <c r="F52" i="38"/>
  <c r="O7" i="22" s="1"/>
  <c r="L15" i="38" a="1"/>
  <c r="J31" i="38"/>
  <c r="J52" i="38" s="1"/>
  <c r="H31" i="38"/>
  <c r="H52" i="38" s="1"/>
  <c r="T22" i="42" s="1"/>
  <c r="AE31" i="38"/>
  <c r="AE52" i="38" s="1"/>
  <c r="O44" i="22" s="1"/>
  <c r="H15" i="42" l="1"/>
  <c r="L15" i="38"/>
  <c r="M15" i="38" s="1"/>
  <c r="L17" i="38"/>
  <c r="M17" i="38" s="1"/>
  <c r="L22" i="38"/>
  <c r="M22" i="38" s="1"/>
  <c r="L28" i="38"/>
  <c r="M28" i="38" s="1"/>
  <c r="L33" i="38"/>
  <c r="M33" i="38" s="1"/>
  <c r="L38" i="38"/>
  <c r="M38" i="38" s="1"/>
  <c r="L44" i="38"/>
  <c r="M44" i="38" s="1"/>
  <c r="L49" i="38"/>
  <c r="M49" i="38" s="1"/>
  <c r="L21" i="38"/>
  <c r="M21" i="38" s="1"/>
  <c r="L29" i="38"/>
  <c r="M29" i="38" s="1"/>
  <c r="L36" i="38"/>
  <c r="M36" i="38" s="1"/>
  <c r="L42" i="38"/>
  <c r="M42" i="38" s="1"/>
  <c r="L50" i="38"/>
  <c r="M50" i="38" s="1"/>
  <c r="L16" i="38"/>
  <c r="M16" i="38" s="1"/>
  <c r="L24" i="38"/>
  <c r="M24" i="38" s="1"/>
  <c r="L30" i="38"/>
  <c r="M30" i="38" s="1"/>
  <c r="L37" i="38"/>
  <c r="M37" i="38" s="1"/>
  <c r="L45" i="38"/>
  <c r="M45" i="38" s="1"/>
  <c r="L18" i="38"/>
  <c r="M18" i="38" s="1"/>
  <c r="L25" i="38"/>
  <c r="M25" i="38" s="1"/>
  <c r="L32" i="38"/>
  <c r="M32" i="38" s="1"/>
  <c r="L40" i="38"/>
  <c r="M40" i="38" s="1"/>
  <c r="L46" i="38"/>
  <c r="M46" i="38" s="1"/>
  <c r="L20" i="38"/>
  <c r="M20" i="38" s="1"/>
  <c r="L26" i="38"/>
  <c r="M26" i="38" s="1"/>
  <c r="L34" i="38"/>
  <c r="M34" i="38" s="1"/>
  <c r="L41" i="38"/>
  <c r="M41" i="38" s="1"/>
  <c r="L48" i="38"/>
  <c r="M48" i="38" s="1"/>
  <c r="L43" i="38"/>
  <c r="M43" i="38" s="1"/>
  <c r="L27" i="38"/>
  <c r="M27" i="38" s="1"/>
  <c r="L39" i="38"/>
  <c r="M39" i="38" s="1"/>
  <c r="L23" i="38"/>
  <c r="M23" i="38" s="1"/>
  <c r="L51" i="38"/>
  <c r="M51" i="38" s="1"/>
  <c r="L35" i="38"/>
  <c r="M35" i="38" s="1"/>
  <c r="L19" i="38"/>
  <c r="M19" i="38" s="1"/>
  <c r="L47" i="38"/>
  <c r="M47" i="38" s="1"/>
  <c r="L31" i="38"/>
  <c r="M31" i="38" s="1"/>
  <c r="O9" i="22"/>
  <c r="AF22" i="42"/>
  <c r="AF24" i="42"/>
  <c r="O46" i="22"/>
  <c r="O11" i="22"/>
  <c r="T24" i="42"/>
  <c r="L52" i="38" l="1"/>
  <c r="H22" i="42" s="1"/>
  <c r="O15" i="38" a="1"/>
  <c r="M52" i="38"/>
  <c r="H29" i="42" s="1"/>
  <c r="O15" i="38" l="1"/>
  <c r="O18" i="38"/>
  <c r="O24" i="38"/>
  <c r="O29" i="38"/>
  <c r="O34" i="38"/>
  <c r="O40" i="38"/>
  <c r="O45" i="38"/>
  <c r="O50" i="38"/>
  <c r="O16" i="38"/>
  <c r="O22" i="38"/>
  <c r="O30" i="38"/>
  <c r="O37" i="38"/>
  <c r="O44" i="38"/>
  <c r="O17" i="38"/>
  <c r="O25" i="38"/>
  <c r="O32" i="38"/>
  <c r="O38" i="38"/>
  <c r="O46" i="38"/>
  <c r="O20" i="38"/>
  <c r="O26" i="38"/>
  <c r="O33" i="38"/>
  <c r="O41" i="38"/>
  <c r="O48" i="38"/>
  <c r="O21" i="38"/>
  <c r="O28" i="38"/>
  <c r="O36" i="38"/>
  <c r="O42" i="38"/>
  <c r="O49" i="38"/>
  <c r="O39" i="38"/>
  <c r="O23" i="38"/>
  <c r="O51" i="38"/>
  <c r="O35" i="38"/>
  <c r="O19" i="38"/>
  <c r="O47" i="38"/>
  <c r="O31" i="38"/>
  <c r="O43" i="38"/>
  <c r="O27" i="38"/>
  <c r="O52" i="38" l="1"/>
  <c r="AG43" i="38"/>
  <c r="AH43" i="38"/>
  <c r="Q43" i="38"/>
  <c r="P43" i="38"/>
  <c r="AG49" i="38"/>
  <c r="Q49" i="38"/>
  <c r="AH49" i="38"/>
  <c r="P49" i="38"/>
  <c r="AG32" i="38"/>
  <c r="Q32" i="38"/>
  <c r="P32" i="38"/>
  <c r="AH32" i="38"/>
  <c r="AG50" i="38"/>
  <c r="AH50" i="38"/>
  <c r="P50" i="38"/>
  <c r="Q50" i="38"/>
  <c r="Q48" i="38"/>
  <c r="P48" i="38"/>
  <c r="AH48" i="38"/>
  <c r="AG48" i="38"/>
  <c r="AH24" i="38"/>
  <c r="Q24" i="38"/>
  <c r="P24" i="38"/>
  <c r="AG24" i="38"/>
  <c r="AG47" i="38"/>
  <c r="AH47" i="38"/>
  <c r="Q47" i="38"/>
  <c r="P47" i="38"/>
  <c r="AG23" i="38"/>
  <c r="AH23" i="38"/>
  <c r="P23" i="38"/>
  <c r="Q23" i="38"/>
  <c r="AG36" i="38"/>
  <c r="AH36" i="38"/>
  <c r="Q36" i="38"/>
  <c r="P36" i="38"/>
  <c r="AG41" i="38"/>
  <c r="AH41" i="38"/>
  <c r="Q41" i="38"/>
  <c r="P41" i="38"/>
  <c r="AG46" i="38"/>
  <c r="AH46" i="38"/>
  <c r="Q46" i="38"/>
  <c r="P46" i="38"/>
  <c r="AG17" i="38"/>
  <c r="AH17" i="38"/>
  <c r="Q17" i="38"/>
  <c r="P17" i="38"/>
  <c r="AG22" i="38"/>
  <c r="AH22" i="38"/>
  <c r="Q22" i="38"/>
  <c r="P22" i="38"/>
  <c r="AH40" i="38"/>
  <c r="AG40" i="38"/>
  <c r="Q40" i="38"/>
  <c r="P40" i="38"/>
  <c r="AH18" i="38"/>
  <c r="AG18" i="38"/>
  <c r="P18" i="38"/>
  <c r="Q18" i="38"/>
  <c r="AG35" i="38"/>
  <c r="AH35" i="38"/>
  <c r="Q35" i="38"/>
  <c r="P35" i="38"/>
  <c r="AG21" i="38"/>
  <c r="AH21" i="38"/>
  <c r="Q21" i="38"/>
  <c r="P21" i="38"/>
  <c r="AH26" i="38"/>
  <c r="AG26" i="38"/>
  <c r="Q26" i="38"/>
  <c r="P26" i="38"/>
  <c r="AG37" i="38"/>
  <c r="AH37" i="38"/>
  <c r="Q37" i="38"/>
  <c r="P37" i="38"/>
  <c r="AG29" i="38"/>
  <c r="AH29" i="38"/>
  <c r="P29" i="38"/>
  <c r="Q29" i="38"/>
  <c r="AG31" i="38"/>
  <c r="AH31" i="38"/>
  <c r="Q31" i="38"/>
  <c r="P31" i="38"/>
  <c r="AG51" i="38"/>
  <c r="AH51" i="38"/>
  <c r="Q51" i="38"/>
  <c r="P51" i="38"/>
  <c r="AH42" i="38"/>
  <c r="AG42" i="38"/>
  <c r="Q42" i="38"/>
  <c r="P42" i="38"/>
  <c r="AH20" i="38"/>
  <c r="AG20" i="38"/>
  <c r="Q20" i="38"/>
  <c r="P20" i="38"/>
  <c r="AG25" i="38"/>
  <c r="AH25" i="38"/>
  <c r="Q25" i="38"/>
  <c r="P25" i="38"/>
  <c r="AH30" i="38"/>
  <c r="AG30" i="38"/>
  <c r="Q30" i="38"/>
  <c r="P30" i="38"/>
  <c r="AH45" i="38"/>
  <c r="AG45" i="38"/>
  <c r="P45" i="38"/>
  <c r="Q45" i="38"/>
  <c r="AG27" i="38"/>
  <c r="AH27" i="38"/>
  <c r="Q27" i="38"/>
  <c r="P27" i="38"/>
  <c r="AH19" i="38"/>
  <c r="Q19" i="38"/>
  <c r="AG19" i="38"/>
  <c r="P19" i="38"/>
  <c r="AG39" i="38"/>
  <c r="P39" i="38"/>
  <c r="Q39" i="38"/>
  <c r="AH39" i="38"/>
  <c r="AH28" i="38"/>
  <c r="Q28" i="38"/>
  <c r="P28" i="38"/>
  <c r="AG28" i="38"/>
  <c r="AG33" i="38"/>
  <c r="AH33" i="38"/>
  <c r="Q33" i="38"/>
  <c r="P33" i="38"/>
  <c r="AG38" i="38"/>
  <c r="Q38" i="38"/>
  <c r="P38" i="38"/>
  <c r="AH38" i="38"/>
  <c r="AG44" i="38"/>
  <c r="AH44" i="38"/>
  <c r="Q44" i="38"/>
  <c r="P44" i="38"/>
  <c r="Q16" i="38"/>
  <c r="P16" i="38"/>
  <c r="AG16" i="38"/>
  <c r="AH16" i="38"/>
  <c r="AH34" i="38"/>
  <c r="AG34" i="38"/>
  <c r="P34" i="38"/>
  <c r="Q34" i="38"/>
  <c r="Q15" i="38"/>
  <c r="P15" i="38"/>
  <c r="AH15" i="38"/>
  <c r="AG15" i="38"/>
  <c r="R34" i="38" l="1"/>
  <c r="R16" i="38"/>
  <c r="R39" i="38"/>
  <c r="R25" i="38"/>
  <c r="R29" i="38"/>
  <c r="R21" i="38"/>
  <c r="R22" i="38"/>
  <c r="R23" i="38"/>
  <c r="R24" i="38"/>
  <c r="R50" i="38"/>
  <c r="R43" i="38"/>
  <c r="R38" i="38"/>
  <c r="R27" i="38"/>
  <c r="R45" i="38"/>
  <c r="R20" i="38"/>
  <c r="R31" i="38"/>
  <c r="R35" i="38"/>
  <c r="R18" i="38"/>
  <c r="R36" i="38"/>
  <c r="R49" i="38"/>
  <c r="R33" i="38"/>
  <c r="R19" i="38"/>
  <c r="R37" i="38"/>
  <c r="R17" i="38"/>
  <c r="R46" i="38"/>
  <c r="R47" i="38"/>
  <c r="R48" i="38"/>
  <c r="R44" i="38"/>
  <c r="R28" i="38"/>
  <c r="R30" i="38"/>
  <c r="R42" i="38"/>
  <c r="R51" i="38"/>
  <c r="R26" i="38"/>
  <c r="R40" i="38"/>
  <c r="R41" i="38"/>
  <c r="R32" i="38"/>
  <c r="AG52" i="38"/>
  <c r="P44" i="22" s="1"/>
  <c r="AH52" i="38"/>
  <c r="AF45" i="42" s="1"/>
  <c r="P52" i="38"/>
  <c r="P9" i="22" s="1"/>
  <c r="H36" i="42"/>
  <c r="P7" i="22"/>
  <c r="R15" i="38"/>
  <c r="Q52" i="38"/>
  <c r="P43" i="42" l="1"/>
  <c r="R52" i="38"/>
  <c r="T15" i="38" s="1"/>
  <c r="P46" i="22"/>
  <c r="AF43" i="42"/>
  <c r="P11" i="22"/>
  <c r="P45" i="42"/>
  <c r="V17" i="38" l="1"/>
  <c r="W17" i="38" s="1"/>
  <c r="V22" i="38"/>
  <c r="W22" i="38" s="1"/>
  <c r="V25" i="38"/>
  <c r="W25" i="38" s="1"/>
  <c r="V30" i="38"/>
  <c r="W30" i="38" s="1"/>
  <c r="V33" i="38"/>
  <c r="W33" i="38" s="1"/>
  <c r="V38" i="38"/>
  <c r="W38" i="38" s="1"/>
  <c r="V41" i="38"/>
  <c r="W41" i="38" s="1"/>
  <c r="V46" i="38"/>
  <c r="W46" i="38" s="1"/>
  <c r="V49" i="38"/>
  <c r="W49" i="38" s="1"/>
  <c r="V20" i="38"/>
  <c r="W20" i="38" s="1"/>
  <c r="V23" i="38"/>
  <c r="W23" i="38" s="1"/>
  <c r="V28" i="38"/>
  <c r="W28" i="38" s="1"/>
  <c r="V31" i="38"/>
  <c r="W31" i="38" s="1"/>
  <c r="V36" i="38"/>
  <c r="W36" i="38" s="1"/>
  <c r="V39" i="38"/>
  <c r="W39" i="38" s="1"/>
  <c r="V44" i="38"/>
  <c r="W44" i="38" s="1"/>
  <c r="V47" i="38"/>
  <c r="W47" i="38" s="1"/>
  <c r="V16" i="38"/>
  <c r="W16" i="38" s="1"/>
  <c r="V27" i="38"/>
  <c r="W27" i="38" s="1"/>
  <c r="V32" i="38"/>
  <c r="W32" i="38" s="1"/>
  <c r="V43" i="38"/>
  <c r="W43" i="38" s="1"/>
  <c r="V48" i="38"/>
  <c r="W48" i="38" s="1"/>
  <c r="V19" i="38"/>
  <c r="W19" i="38" s="1"/>
  <c r="V26" i="38"/>
  <c r="W26" i="38" s="1"/>
  <c r="V34" i="38"/>
  <c r="W34" i="38" s="1"/>
  <c r="V40" i="38"/>
  <c r="W40" i="38" s="1"/>
  <c r="V21" i="38"/>
  <c r="W21" i="38" s="1"/>
  <c r="V29" i="38"/>
  <c r="W29" i="38" s="1"/>
  <c r="V35" i="38"/>
  <c r="W35" i="38" s="1"/>
  <c r="V42" i="38"/>
  <c r="W42" i="38" s="1"/>
  <c r="V50" i="38"/>
  <c r="W50" i="38" s="1"/>
  <c r="V37" i="38"/>
  <c r="W37" i="38" s="1"/>
  <c r="V45" i="38"/>
  <c r="W45" i="38" s="1"/>
  <c r="V51" i="38"/>
  <c r="W51" i="38" s="1"/>
  <c r="V18" i="38"/>
  <c r="W18" i="38" s="1"/>
  <c r="V24" i="38"/>
  <c r="W24" i="38" s="1"/>
  <c r="H50" i="42"/>
  <c r="V15" i="38"/>
  <c r="T52" i="38"/>
  <c r="H57" i="42" s="1"/>
  <c r="W15" i="38" l="1"/>
  <c r="X15" i="38" s="1" a="1"/>
  <c r="V52" i="38"/>
  <c r="X15" i="38" l="1"/>
  <c r="X16" i="38"/>
  <c r="X21" i="38"/>
  <c r="X26" i="38"/>
  <c r="X32" i="38"/>
  <c r="X37" i="38"/>
  <c r="X42" i="38"/>
  <c r="X48" i="38"/>
  <c r="X17" i="38"/>
  <c r="X22" i="38"/>
  <c r="X28" i="38"/>
  <c r="X33" i="38"/>
  <c r="X38" i="38"/>
  <c r="X44" i="38"/>
  <c r="X49" i="38"/>
  <c r="X20" i="38"/>
  <c r="X30" i="38"/>
  <c r="X41" i="38"/>
  <c r="X29" i="38"/>
  <c r="X45" i="38"/>
  <c r="X18" i="38"/>
  <c r="X34" i="38"/>
  <c r="X46" i="38"/>
  <c r="X24" i="38"/>
  <c r="X36" i="38"/>
  <c r="X50" i="38"/>
  <c r="X25" i="38"/>
  <c r="X40" i="38"/>
  <c r="X51" i="38"/>
  <c r="X35" i="38"/>
  <c r="X19" i="38"/>
  <c r="X47" i="38"/>
  <c r="X31" i="38"/>
  <c r="X43" i="38"/>
  <c r="X27" i="38"/>
  <c r="X39" i="38"/>
  <c r="X23" i="38"/>
  <c r="W52" i="38"/>
  <c r="H64" i="42" s="1"/>
  <c r="Z47" i="38" l="1"/>
  <c r="AC47" i="38" s="1"/>
  <c r="AJ47" i="38"/>
  <c r="AL47" i="38" s="1"/>
  <c r="AI47" i="38"/>
  <c r="AK47" i="38" s="1"/>
  <c r="Y47" i="38"/>
  <c r="AB47" i="38" s="1"/>
  <c r="AA47" i="38"/>
  <c r="AI24" i="38"/>
  <c r="AK24" i="38" s="1"/>
  <c r="Y24" i="38"/>
  <c r="AB24" i="38" s="1"/>
  <c r="Z24" i="38"/>
  <c r="AC24" i="38" s="1"/>
  <c r="AJ24" i="38"/>
  <c r="AL24" i="38" s="1"/>
  <c r="AA24" i="38"/>
  <c r="AJ45" i="38"/>
  <c r="AL45" i="38" s="1"/>
  <c r="Y45" i="38"/>
  <c r="AB45" i="38" s="1"/>
  <c r="Z45" i="38"/>
  <c r="AC45" i="38" s="1"/>
  <c r="AI45" i="38"/>
  <c r="AK45" i="38" s="1"/>
  <c r="AA45" i="38"/>
  <c r="AI20" i="38"/>
  <c r="AK20" i="38" s="1"/>
  <c r="Y20" i="38"/>
  <c r="AB20" i="38" s="1"/>
  <c r="AJ20" i="38"/>
  <c r="AL20" i="38" s="1"/>
  <c r="Z20" i="38"/>
  <c r="AC20" i="38" s="1"/>
  <c r="AA20" i="38"/>
  <c r="AJ33" i="38"/>
  <c r="AL33" i="38" s="1"/>
  <c r="Z33" i="38"/>
  <c r="AC33" i="38" s="1"/>
  <c r="Y33" i="38"/>
  <c r="AB33" i="38" s="1"/>
  <c r="AI33" i="38"/>
  <c r="AK33" i="38" s="1"/>
  <c r="AA33" i="38"/>
  <c r="AJ27" i="38"/>
  <c r="AL27" i="38" s="1"/>
  <c r="Y27" i="38"/>
  <c r="AB27" i="38" s="1"/>
  <c r="AI27" i="38"/>
  <c r="AK27" i="38" s="1"/>
  <c r="Z27" i="38"/>
  <c r="AC27" i="38" s="1"/>
  <c r="AA27" i="38"/>
  <c r="AI19" i="38"/>
  <c r="AK19" i="38" s="1"/>
  <c r="AJ19" i="38"/>
  <c r="AL19" i="38" s="1"/>
  <c r="Y19" i="38"/>
  <c r="AB19" i="38" s="1"/>
  <c r="Z19" i="38"/>
  <c r="AC19" i="38" s="1"/>
  <c r="AA19" i="38"/>
  <c r="AJ25" i="38"/>
  <c r="AL25" i="38" s="1"/>
  <c r="AI25" i="38"/>
  <c r="AK25" i="38" s="1"/>
  <c r="Y25" i="38"/>
  <c r="AB25" i="38" s="1"/>
  <c r="Z25" i="38"/>
  <c r="AC25" i="38" s="1"/>
  <c r="AA25" i="38"/>
  <c r="AI46" i="38"/>
  <c r="AK46" i="38" s="1"/>
  <c r="Y46" i="38"/>
  <c r="AB46" i="38" s="1"/>
  <c r="AJ46" i="38"/>
  <c r="AL46" i="38" s="1"/>
  <c r="Z46" i="38"/>
  <c r="AC46" i="38" s="1"/>
  <c r="AA46" i="38"/>
  <c r="AJ29" i="38"/>
  <c r="AL29" i="38" s="1"/>
  <c r="Y29" i="38"/>
  <c r="AB29" i="38" s="1"/>
  <c r="Z29" i="38"/>
  <c r="AC29" i="38" s="1"/>
  <c r="AI29" i="38"/>
  <c r="AK29" i="38" s="1"/>
  <c r="AA29" i="38"/>
  <c r="AI49" i="38"/>
  <c r="AK49" i="38" s="1"/>
  <c r="AJ49" i="38"/>
  <c r="AL49" i="38" s="1"/>
  <c r="Z49" i="38"/>
  <c r="AC49" i="38" s="1"/>
  <c r="Y49" i="38"/>
  <c r="AB49" i="38" s="1"/>
  <c r="AA49" i="38"/>
  <c r="AI28" i="38"/>
  <c r="AK28" i="38" s="1"/>
  <c r="Y28" i="38"/>
  <c r="AB28" i="38" s="1"/>
  <c r="Z28" i="38"/>
  <c r="AC28" i="38" s="1"/>
  <c r="AJ28" i="38"/>
  <c r="AL28" i="38" s="1"/>
  <c r="AA28" i="38"/>
  <c r="Y42" i="38"/>
  <c r="AB42" i="38" s="1"/>
  <c r="AJ42" i="38"/>
  <c r="AL42" i="38" s="1"/>
  <c r="Z42" i="38"/>
  <c r="AC42" i="38" s="1"/>
  <c r="AI42" i="38"/>
  <c r="AK42" i="38" s="1"/>
  <c r="AA42" i="38"/>
  <c r="AI21" i="38"/>
  <c r="AK21" i="38" s="1"/>
  <c r="AJ21" i="38"/>
  <c r="AL21" i="38" s="1"/>
  <c r="Y21" i="38"/>
  <c r="AB21" i="38" s="1"/>
  <c r="Z21" i="38"/>
  <c r="AC21" i="38" s="1"/>
  <c r="AA21" i="38"/>
  <c r="Y40" i="38"/>
  <c r="AB40" i="38" s="1"/>
  <c r="AI40" i="38"/>
  <c r="AK40" i="38" s="1"/>
  <c r="Z40" i="38"/>
  <c r="AC40" i="38" s="1"/>
  <c r="AJ40" i="38"/>
  <c r="AL40" i="38" s="1"/>
  <c r="AA40" i="38"/>
  <c r="AI48" i="38"/>
  <c r="AK48" i="38" s="1"/>
  <c r="Y48" i="38"/>
  <c r="AB48" i="38" s="1"/>
  <c r="AJ48" i="38"/>
  <c r="AL48" i="38" s="1"/>
  <c r="Z48" i="38"/>
  <c r="AC48" i="38" s="1"/>
  <c r="AA48" i="38"/>
  <c r="AI43" i="38"/>
  <c r="AK43" i="38" s="1"/>
  <c r="Y43" i="38"/>
  <c r="AB43" i="38" s="1"/>
  <c r="AJ43" i="38"/>
  <c r="AL43" i="38" s="1"/>
  <c r="Z43" i="38"/>
  <c r="AC43" i="38" s="1"/>
  <c r="AA43" i="38"/>
  <c r="AI35" i="38"/>
  <c r="AK35" i="38" s="1"/>
  <c r="Y35" i="38"/>
  <c r="AB35" i="38" s="1"/>
  <c r="Z35" i="38"/>
  <c r="AC35" i="38" s="1"/>
  <c r="AJ35" i="38"/>
  <c r="AL35" i="38" s="1"/>
  <c r="AA35" i="38"/>
  <c r="AI50" i="38"/>
  <c r="AK50" i="38" s="1"/>
  <c r="Y50" i="38"/>
  <c r="AB50" i="38" s="1"/>
  <c r="Z50" i="38"/>
  <c r="AC50" i="38" s="1"/>
  <c r="AJ50" i="38"/>
  <c r="AL50" i="38" s="1"/>
  <c r="AA50" i="38"/>
  <c r="AI34" i="38"/>
  <c r="AK34" i="38" s="1"/>
  <c r="Y34" i="38"/>
  <c r="AB34" i="38" s="1"/>
  <c r="Z34" i="38"/>
  <c r="AC34" i="38" s="1"/>
  <c r="AJ34" i="38"/>
  <c r="AL34" i="38" s="1"/>
  <c r="AA34" i="38"/>
  <c r="AJ41" i="38"/>
  <c r="AL41" i="38" s="1"/>
  <c r="Y41" i="38"/>
  <c r="AB41" i="38" s="1"/>
  <c r="AI41" i="38"/>
  <c r="AK41" i="38" s="1"/>
  <c r="Z41" i="38"/>
  <c r="AC41" i="38" s="1"/>
  <c r="AA41" i="38"/>
  <c r="Y44" i="38"/>
  <c r="AB44" i="38" s="1"/>
  <c r="AI44" i="38"/>
  <c r="AK44" i="38" s="1"/>
  <c r="Z44" i="38"/>
  <c r="AC44" i="38" s="1"/>
  <c r="AJ44" i="38"/>
  <c r="AL44" i="38" s="1"/>
  <c r="AA44" i="38"/>
  <c r="AJ22" i="38"/>
  <c r="AL22" i="38" s="1"/>
  <c r="Y22" i="38"/>
  <c r="AB22" i="38" s="1"/>
  <c r="AI22" i="38"/>
  <c r="AK22" i="38" s="1"/>
  <c r="Z22" i="38"/>
  <c r="AC22" i="38" s="1"/>
  <c r="AA22" i="38"/>
  <c r="Y37" i="38"/>
  <c r="AB37" i="38" s="1"/>
  <c r="Z37" i="38"/>
  <c r="AC37" i="38" s="1"/>
  <c r="AI37" i="38"/>
  <c r="AK37" i="38" s="1"/>
  <c r="AJ37" i="38"/>
  <c r="AL37" i="38" s="1"/>
  <c r="AA37" i="38"/>
  <c r="AI16" i="38"/>
  <c r="AK16" i="38" s="1"/>
  <c r="AJ16" i="38"/>
  <c r="AL16" i="38" s="1"/>
  <c r="Y16" i="38"/>
  <c r="AB16" i="38" s="1"/>
  <c r="Z16" i="38"/>
  <c r="AC16" i="38" s="1"/>
  <c r="AA16" i="38"/>
  <c r="AI39" i="38"/>
  <c r="AK39" i="38" s="1"/>
  <c r="Z39" i="38"/>
  <c r="AC39" i="38" s="1"/>
  <c r="AJ39" i="38"/>
  <c r="AL39" i="38" s="1"/>
  <c r="Y39" i="38"/>
  <c r="AB39" i="38" s="1"/>
  <c r="AA39" i="38"/>
  <c r="AI26" i="38"/>
  <c r="AK26" i="38" s="1"/>
  <c r="Y26" i="38"/>
  <c r="AB26" i="38" s="1"/>
  <c r="Z26" i="38"/>
  <c r="AC26" i="38" s="1"/>
  <c r="AJ26" i="38"/>
  <c r="AL26" i="38" s="1"/>
  <c r="AA26" i="38"/>
  <c r="Z23" i="38"/>
  <c r="AC23" i="38" s="1"/>
  <c r="AI23" i="38"/>
  <c r="AK23" i="38" s="1"/>
  <c r="Y23" i="38"/>
  <c r="AB23" i="38" s="1"/>
  <c r="AJ23" i="38"/>
  <c r="AL23" i="38" s="1"/>
  <c r="AA23" i="38"/>
  <c r="Z31" i="38"/>
  <c r="AC31" i="38" s="1"/>
  <c r="AI31" i="38"/>
  <c r="AK31" i="38" s="1"/>
  <c r="AJ31" i="38"/>
  <c r="AL31" i="38" s="1"/>
  <c r="Y31" i="38"/>
  <c r="AB31" i="38" s="1"/>
  <c r="AA31" i="38"/>
  <c r="Y51" i="38"/>
  <c r="AB51" i="38" s="1"/>
  <c r="AI51" i="38"/>
  <c r="AK51" i="38" s="1"/>
  <c r="AJ51" i="38"/>
  <c r="AL51" i="38" s="1"/>
  <c r="Z51" i="38"/>
  <c r="AC51" i="38" s="1"/>
  <c r="AA51" i="38"/>
  <c r="AI36" i="38"/>
  <c r="AK36" i="38" s="1"/>
  <c r="Y36" i="38"/>
  <c r="AB36" i="38" s="1"/>
  <c r="AJ36" i="38"/>
  <c r="AL36" i="38" s="1"/>
  <c r="Z36" i="38"/>
  <c r="AC36" i="38" s="1"/>
  <c r="AA36" i="38"/>
  <c r="AI18" i="38"/>
  <c r="AK18" i="38" s="1"/>
  <c r="Y18" i="38"/>
  <c r="AB18" i="38" s="1"/>
  <c r="Z18" i="38"/>
  <c r="AC18" i="38" s="1"/>
  <c r="AJ18" i="38"/>
  <c r="AL18" i="38" s="1"/>
  <c r="AA18" i="38"/>
  <c r="AI30" i="38"/>
  <c r="AK30" i="38" s="1"/>
  <c r="Y30" i="38"/>
  <c r="AB30" i="38" s="1"/>
  <c r="AJ30" i="38"/>
  <c r="AL30" i="38" s="1"/>
  <c r="Z30" i="38"/>
  <c r="AC30" i="38" s="1"/>
  <c r="AA30" i="38"/>
  <c r="AI38" i="38"/>
  <c r="AK38" i="38" s="1"/>
  <c r="Y38" i="38"/>
  <c r="AB38" i="38" s="1"/>
  <c r="AJ38" i="38"/>
  <c r="AL38" i="38" s="1"/>
  <c r="Z38" i="38"/>
  <c r="AC38" i="38" s="1"/>
  <c r="AA38" i="38"/>
  <c r="AI17" i="38"/>
  <c r="AK17" i="38" s="1"/>
  <c r="Z17" i="38"/>
  <c r="AC17" i="38" s="1"/>
  <c r="Y17" i="38"/>
  <c r="AB17" i="38" s="1"/>
  <c r="AJ17" i="38"/>
  <c r="AL17" i="38" s="1"/>
  <c r="AA17" i="38"/>
  <c r="AI32" i="38"/>
  <c r="AK32" i="38" s="1"/>
  <c r="Y32" i="38"/>
  <c r="AB32" i="38" s="1"/>
  <c r="Z32" i="38"/>
  <c r="AC32" i="38" s="1"/>
  <c r="AJ32" i="38"/>
  <c r="AL32" i="38" s="1"/>
  <c r="AA32" i="38"/>
  <c r="X52" i="38" l="1"/>
  <c r="AJ15" i="38"/>
  <c r="Y15" i="38"/>
  <c r="AI15" i="38"/>
  <c r="Z15" i="38"/>
  <c r="AA15" i="38"/>
  <c r="AA52" i="38" l="1"/>
  <c r="R7" i="22" s="1"/>
  <c r="R19" i="22" s="1"/>
  <c r="AI52" i="38"/>
  <c r="AK15" i="38"/>
  <c r="AK52" i="38" s="1"/>
  <c r="R44" i="22" s="1"/>
  <c r="AB15" i="38"/>
  <c r="AB52" i="38" s="1"/>
  <c r="R9" i="22" s="1"/>
  <c r="Y52" i="38"/>
  <c r="AJ52" i="38"/>
  <c r="AL15" i="38"/>
  <c r="AL52" i="38" s="1"/>
  <c r="R46" i="22" s="1"/>
  <c r="AC15" i="38"/>
  <c r="AC52" i="38" s="1"/>
  <c r="R11" i="22" s="1"/>
  <c r="Z52" i="38"/>
  <c r="H71" i="42"/>
  <c r="Q7" i="22"/>
  <c r="Q9" i="22" l="1"/>
  <c r="O78" i="42"/>
  <c r="O80" i="42"/>
  <c r="Q11" i="22"/>
  <c r="Q46" i="22"/>
  <c r="AF80" i="42"/>
  <c r="Q44" i="22"/>
  <c r="AF78" i="42"/>
</calcChain>
</file>

<file path=xl/sharedStrings.xml><?xml version="1.0" encoding="utf-8"?>
<sst xmlns="http://schemas.openxmlformats.org/spreadsheetml/2006/main" count="1885" uniqueCount="1002">
  <si>
    <t>01</t>
    <phoneticPr fontId="29"/>
  </si>
  <si>
    <t>02</t>
    <phoneticPr fontId="29"/>
  </si>
  <si>
    <t>03</t>
    <phoneticPr fontId="29"/>
  </si>
  <si>
    <t>04</t>
    <phoneticPr fontId="29"/>
  </si>
  <si>
    <t>05</t>
    <phoneticPr fontId="29"/>
  </si>
  <si>
    <t>06</t>
    <phoneticPr fontId="29"/>
  </si>
  <si>
    <t>07</t>
    <phoneticPr fontId="29"/>
  </si>
  <si>
    <t>08</t>
    <phoneticPr fontId="29"/>
  </si>
  <si>
    <t xml:space="preserve">01 </t>
  </si>
  <si>
    <t xml:space="preserve">02 </t>
  </si>
  <si>
    <t>鉱業</t>
  </si>
  <si>
    <t xml:space="preserve">03 </t>
  </si>
  <si>
    <t>食料品</t>
  </si>
  <si>
    <t xml:space="preserve">04 </t>
  </si>
  <si>
    <t>繊維製品</t>
  </si>
  <si>
    <t xml:space="preserve">05 </t>
  </si>
  <si>
    <t xml:space="preserve">06 </t>
  </si>
  <si>
    <t>化学製品</t>
  </si>
  <si>
    <t xml:space="preserve">07 </t>
  </si>
  <si>
    <t xml:space="preserve">08 </t>
  </si>
  <si>
    <t xml:space="preserve">09 </t>
  </si>
  <si>
    <t>鉄鋼</t>
  </si>
  <si>
    <t xml:space="preserve">10 </t>
  </si>
  <si>
    <t>非鉄金属</t>
  </si>
  <si>
    <t xml:space="preserve">11 </t>
  </si>
  <si>
    <t>金属製品</t>
  </si>
  <si>
    <t xml:space="preserve">12 </t>
  </si>
  <si>
    <t xml:space="preserve">13 </t>
  </si>
  <si>
    <t xml:space="preserve">14 </t>
  </si>
  <si>
    <t xml:space="preserve">15 </t>
  </si>
  <si>
    <t xml:space="preserve">16 </t>
  </si>
  <si>
    <t>その他の製造工業製品</t>
  </si>
  <si>
    <t xml:space="preserve">17 </t>
  </si>
  <si>
    <t>建設</t>
  </si>
  <si>
    <t xml:space="preserve">18 </t>
  </si>
  <si>
    <t xml:space="preserve">19 </t>
  </si>
  <si>
    <t xml:space="preserve">20 </t>
  </si>
  <si>
    <t>商業</t>
  </si>
  <si>
    <t xml:space="preserve">21 </t>
  </si>
  <si>
    <t xml:space="preserve">22 </t>
  </si>
  <si>
    <t>不動産</t>
  </si>
  <si>
    <t xml:space="preserve">23 </t>
  </si>
  <si>
    <t xml:space="preserve">24 </t>
  </si>
  <si>
    <t xml:space="preserve">25 </t>
  </si>
  <si>
    <t>公務</t>
  </si>
  <si>
    <t xml:space="preserve">26 </t>
  </si>
  <si>
    <t xml:space="preserve">27 </t>
  </si>
  <si>
    <t xml:space="preserve">28 </t>
  </si>
  <si>
    <t xml:space="preserve">29 </t>
  </si>
  <si>
    <t xml:space="preserve">30 </t>
  </si>
  <si>
    <t xml:space="preserve">31 </t>
  </si>
  <si>
    <t>事務用品</t>
  </si>
  <si>
    <t>分類不明</t>
  </si>
  <si>
    <t>雇用者所得</t>
  </si>
  <si>
    <t>営業余剰</t>
  </si>
  <si>
    <t>資本減耗引当</t>
  </si>
  <si>
    <t>粗付加価値部門計</t>
  </si>
  <si>
    <t>民間消費支出</t>
  </si>
  <si>
    <t>一般政府消費支出</t>
  </si>
  <si>
    <t>在庫純増</t>
  </si>
  <si>
    <t>電気機械</t>
  </si>
  <si>
    <t>輸送機械</t>
  </si>
  <si>
    <t>01</t>
  </si>
  <si>
    <t>02</t>
  </si>
  <si>
    <t>03</t>
  </si>
  <si>
    <t>04</t>
  </si>
  <si>
    <t>05</t>
  </si>
  <si>
    <t>06</t>
  </si>
  <si>
    <t>07</t>
  </si>
  <si>
    <t>08</t>
  </si>
  <si>
    <t>09</t>
  </si>
  <si>
    <t>10</t>
  </si>
  <si>
    <t>11</t>
  </si>
  <si>
    <t>12</t>
  </si>
  <si>
    <t>13</t>
  </si>
  <si>
    <t>14</t>
  </si>
  <si>
    <t>15</t>
  </si>
  <si>
    <t>16</t>
  </si>
  <si>
    <t>17</t>
  </si>
  <si>
    <t>建設　　　　　　　　</t>
  </si>
  <si>
    <t>18</t>
  </si>
  <si>
    <t>19</t>
  </si>
  <si>
    <t>20</t>
  </si>
  <si>
    <t>商業　　　　　　　　</t>
  </si>
  <si>
    <t>21</t>
  </si>
  <si>
    <t>22</t>
  </si>
  <si>
    <t>不動産　　　　　　　</t>
  </si>
  <si>
    <t>23</t>
  </si>
  <si>
    <t>24</t>
  </si>
  <si>
    <t>25</t>
  </si>
  <si>
    <t>公務　　　　　　　　</t>
  </si>
  <si>
    <t>26</t>
  </si>
  <si>
    <t>27</t>
  </si>
  <si>
    <t>28</t>
  </si>
  <si>
    <t>29</t>
  </si>
  <si>
    <t>30</t>
  </si>
  <si>
    <t>31</t>
  </si>
  <si>
    <t>32</t>
  </si>
  <si>
    <t>33</t>
  </si>
  <si>
    <t>内生部門計　　</t>
  </si>
  <si>
    <t>家計外消費支出</t>
  </si>
  <si>
    <t>県内生産額</t>
  </si>
  <si>
    <t>移輸出</t>
    <rPh sb="0" eb="1">
      <t>イ</t>
    </rPh>
    <phoneticPr fontId="3"/>
  </si>
  <si>
    <t>県内最終需要計</t>
  </si>
  <si>
    <t>県内需要合計</t>
  </si>
  <si>
    <t>最終需要計</t>
  </si>
  <si>
    <t>需要合計</t>
  </si>
  <si>
    <t>最終需要部門計</t>
  </si>
  <si>
    <t>Ｉ</t>
    <phoneticPr fontId="2"/>
  </si>
  <si>
    <t>直接効果</t>
    <rPh sb="0" eb="2">
      <t>チョクセツ</t>
    </rPh>
    <rPh sb="2" eb="4">
      <t>コウカ</t>
    </rPh>
    <phoneticPr fontId="2"/>
  </si>
  <si>
    <t>第１次波及効果</t>
    <rPh sb="0" eb="1">
      <t>ダイ</t>
    </rPh>
    <rPh sb="2" eb="3">
      <t>ツギ</t>
    </rPh>
    <rPh sb="3" eb="5">
      <t>ハキュウ</t>
    </rPh>
    <rPh sb="5" eb="7">
      <t>コウカ</t>
    </rPh>
    <phoneticPr fontId="2"/>
  </si>
  <si>
    <t>原材料投入額</t>
    <rPh sb="0" eb="3">
      <t>ゲンザイリョウ</t>
    </rPh>
    <rPh sb="3" eb="6">
      <t>トウニュウガク</t>
    </rPh>
    <phoneticPr fontId="2"/>
  </si>
  <si>
    <t>移輸入</t>
    <rPh sb="0" eb="1">
      <t>イ</t>
    </rPh>
    <rPh sb="1" eb="3">
      <t>ユニュウ</t>
    </rPh>
    <phoneticPr fontId="2"/>
  </si>
  <si>
    <t>商業ﾏｰｼﾞﾝ率</t>
    <rPh sb="0" eb="2">
      <t>ショウギョウ</t>
    </rPh>
    <rPh sb="7" eb="8">
      <t>リツ</t>
    </rPh>
    <phoneticPr fontId="2"/>
  </si>
  <si>
    <t>商業ﾏｰｼﾞﾝ</t>
    <rPh sb="0" eb="2">
      <t>ショウギョウ</t>
    </rPh>
    <phoneticPr fontId="2"/>
  </si>
  <si>
    <t>貨物運賃率</t>
    <rPh sb="0" eb="2">
      <t>カモツ</t>
    </rPh>
    <rPh sb="2" eb="4">
      <t>ウンチン</t>
    </rPh>
    <rPh sb="4" eb="5">
      <t>リツ</t>
    </rPh>
    <phoneticPr fontId="2"/>
  </si>
  <si>
    <t>貨物運賃</t>
    <rPh sb="0" eb="2">
      <t>カモツ</t>
    </rPh>
    <rPh sb="2" eb="4">
      <t>ウンチン</t>
    </rPh>
    <phoneticPr fontId="2"/>
  </si>
  <si>
    <t>第２次波及効果</t>
    <rPh sb="0" eb="1">
      <t>ダイ</t>
    </rPh>
    <rPh sb="2" eb="3">
      <t>ツギ</t>
    </rPh>
    <rPh sb="3" eb="5">
      <t>ハキュウ</t>
    </rPh>
    <rPh sb="5" eb="7">
      <t>コウカ</t>
    </rPh>
    <phoneticPr fontId="2"/>
  </si>
  <si>
    <t>Ｂ</t>
    <phoneticPr fontId="2"/>
  </si>
  <si>
    <t>Ｃ</t>
    <phoneticPr fontId="2"/>
  </si>
  <si>
    <t>Ｄ</t>
    <phoneticPr fontId="2"/>
  </si>
  <si>
    <t>Ｅ</t>
    <phoneticPr fontId="2"/>
  </si>
  <si>
    <t>Ｆ</t>
    <phoneticPr fontId="2"/>
  </si>
  <si>
    <t>【購入者価格】</t>
    <rPh sb="1" eb="4">
      <t>コウニュウシャ</t>
    </rPh>
    <rPh sb="4" eb="6">
      <t>カカク</t>
    </rPh>
    <phoneticPr fontId="2"/>
  </si>
  <si>
    <t>【生産者価格】</t>
    <rPh sb="1" eb="4">
      <t>セイサンシャ</t>
    </rPh>
    <rPh sb="4" eb="6">
      <t>カカク</t>
    </rPh>
    <phoneticPr fontId="2"/>
  </si>
  <si>
    <t>小　計</t>
    <rPh sb="0" eb="1">
      <t>ショウ</t>
    </rPh>
    <rPh sb="2" eb="3">
      <t>ケイ</t>
    </rPh>
    <phoneticPr fontId="2"/>
  </si>
  <si>
    <t>①</t>
    <phoneticPr fontId="2"/>
  </si>
  <si>
    <t>②</t>
    <phoneticPr fontId="2"/>
  </si>
  <si>
    <t>③</t>
    <phoneticPr fontId="2"/>
  </si>
  <si>
    <t>④</t>
    <phoneticPr fontId="2"/>
  </si>
  <si>
    <t>直　接　効　果</t>
    <rPh sb="0" eb="1">
      <t>チョク</t>
    </rPh>
    <rPh sb="2" eb="3">
      <t>セツ</t>
    </rPh>
    <rPh sb="4" eb="5">
      <t>コウ</t>
    </rPh>
    <rPh sb="6" eb="7">
      <t>カ</t>
    </rPh>
    <phoneticPr fontId="2"/>
  </si>
  <si>
    <t>合　計(総合効果)</t>
    <rPh sb="0" eb="1">
      <t>ゴウ</t>
    </rPh>
    <rPh sb="2" eb="3">
      <t>ケイ</t>
    </rPh>
    <rPh sb="4" eb="6">
      <t>ソウゴウ</t>
    </rPh>
    <rPh sb="6" eb="8">
      <t>コウカ</t>
    </rPh>
    <phoneticPr fontId="2"/>
  </si>
  <si>
    <t>県　    内
需  要  額</t>
    <rPh sb="0" eb="1">
      <t>ケン</t>
    </rPh>
    <rPh sb="6" eb="7">
      <t>ナイ</t>
    </rPh>
    <rPh sb="8" eb="9">
      <t>ジュ</t>
    </rPh>
    <rPh sb="11" eb="12">
      <t>ヨウ</t>
    </rPh>
    <rPh sb="14" eb="15">
      <t>ガク</t>
    </rPh>
    <phoneticPr fontId="2"/>
  </si>
  <si>
    <t>粗　付　加
価　値　額</t>
    <rPh sb="0" eb="1">
      <t>ソ</t>
    </rPh>
    <rPh sb="2" eb="3">
      <t>ツキ</t>
    </rPh>
    <rPh sb="4" eb="5">
      <t>カ</t>
    </rPh>
    <rPh sb="6" eb="7">
      <t>アタイ</t>
    </rPh>
    <rPh sb="8" eb="9">
      <t>アタイ</t>
    </rPh>
    <rPh sb="10" eb="11">
      <t>ガク</t>
    </rPh>
    <phoneticPr fontId="2"/>
  </si>
  <si>
    <t>雇　用　者
所　得　額</t>
    <rPh sb="0" eb="1">
      <t>ヤトイ</t>
    </rPh>
    <rPh sb="2" eb="3">
      <t>ヨウ</t>
    </rPh>
    <rPh sb="4" eb="5">
      <t>シャ</t>
    </rPh>
    <rPh sb="6" eb="7">
      <t>ジョ</t>
    </rPh>
    <rPh sb="8" eb="9">
      <t>エ</t>
    </rPh>
    <rPh sb="10" eb="11">
      <t>ガク</t>
    </rPh>
    <phoneticPr fontId="2"/>
  </si>
  <si>
    <t>原　材　料
投　入　額</t>
    <rPh sb="0" eb="1">
      <t>ハラ</t>
    </rPh>
    <rPh sb="2" eb="3">
      <t>ザイ</t>
    </rPh>
    <rPh sb="4" eb="5">
      <t>リョウ</t>
    </rPh>
    <rPh sb="6" eb="7">
      <t>トウ</t>
    </rPh>
    <rPh sb="8" eb="9">
      <t>イ</t>
    </rPh>
    <rPh sb="10" eb="11">
      <t>ガク</t>
    </rPh>
    <phoneticPr fontId="2"/>
  </si>
  <si>
    <t>粗　付　加
価　値　率</t>
    <rPh sb="0" eb="1">
      <t>ソ</t>
    </rPh>
    <rPh sb="2" eb="3">
      <t>ツキ</t>
    </rPh>
    <rPh sb="4" eb="5">
      <t>カ</t>
    </rPh>
    <rPh sb="6" eb="7">
      <t>アタイ</t>
    </rPh>
    <rPh sb="8" eb="9">
      <t>アタイ</t>
    </rPh>
    <rPh sb="10" eb="11">
      <t>リツ</t>
    </rPh>
    <phoneticPr fontId="2"/>
  </si>
  <si>
    <t>雇　用　者
所　得　率</t>
    <rPh sb="0" eb="1">
      <t>ヤトイ</t>
    </rPh>
    <rPh sb="2" eb="3">
      <t>ヨウ</t>
    </rPh>
    <rPh sb="4" eb="5">
      <t>シャ</t>
    </rPh>
    <rPh sb="6" eb="7">
      <t>ジョ</t>
    </rPh>
    <rPh sb="8" eb="9">
      <t>エ</t>
    </rPh>
    <rPh sb="10" eb="11">
      <t>リツ</t>
    </rPh>
    <phoneticPr fontId="2"/>
  </si>
  <si>
    <t>⑤</t>
    <phoneticPr fontId="2"/>
  </si>
  <si>
    <t>⑥</t>
    <phoneticPr fontId="2"/>
  </si>
  <si>
    <t>⑦</t>
    <phoneticPr fontId="2"/>
  </si>
  <si>
    <t>⑧</t>
    <phoneticPr fontId="2"/>
  </si>
  <si>
    <t>⑨</t>
    <phoneticPr fontId="2"/>
  </si>
  <si>
    <t>⑩</t>
    <phoneticPr fontId="2"/>
  </si>
  <si>
    <t>⑪</t>
    <phoneticPr fontId="2"/>
  </si>
  <si>
    <t>Ｇ</t>
    <phoneticPr fontId="2"/>
  </si>
  <si>
    <t>⑫</t>
    <phoneticPr fontId="2"/>
  </si>
  <si>
    <t>⑬</t>
    <phoneticPr fontId="2"/>
  </si>
  <si>
    <t>⑭</t>
    <phoneticPr fontId="2"/>
  </si>
  <si>
    <t>⑮</t>
    <phoneticPr fontId="2"/>
  </si>
  <si>
    <t>⑯</t>
    <phoneticPr fontId="2"/>
  </si>
  <si>
    <t>⑰</t>
    <phoneticPr fontId="2"/>
  </si>
  <si>
    <t>⑱</t>
    <phoneticPr fontId="2"/>
  </si>
  <si>
    <t>⑲</t>
    <phoneticPr fontId="2"/>
  </si>
  <si>
    <t>自  給  率</t>
    <rPh sb="0" eb="1">
      <t>ジ</t>
    </rPh>
    <rPh sb="3" eb="4">
      <t>キュウ</t>
    </rPh>
    <rPh sb="6" eb="7">
      <t>リツ</t>
    </rPh>
    <phoneticPr fontId="2"/>
  </si>
  <si>
    <t>投　　  入
係  数  表</t>
    <rPh sb="0" eb="1">
      <t>トウ</t>
    </rPh>
    <rPh sb="5" eb="6">
      <t>イ</t>
    </rPh>
    <rPh sb="7" eb="8">
      <t>ガカリ</t>
    </rPh>
    <rPh sb="10" eb="11">
      <t>スウ</t>
    </rPh>
    <rPh sb="13" eb="14">
      <t>ヒョウ</t>
    </rPh>
    <phoneticPr fontId="2"/>
  </si>
  <si>
    <t>部　門　名</t>
  </si>
  <si>
    <t>部　門　名</t>
    <rPh sb="0" eb="1">
      <t>ブ</t>
    </rPh>
    <rPh sb="2" eb="3">
      <t>モン</t>
    </rPh>
    <rPh sb="4" eb="5">
      <t>メイ</t>
    </rPh>
    <phoneticPr fontId="2"/>
  </si>
  <si>
    <t>直 接 効 果</t>
    <rPh sb="0" eb="1">
      <t>チョク</t>
    </rPh>
    <rPh sb="2" eb="3">
      <t>セツ</t>
    </rPh>
    <rPh sb="4" eb="5">
      <t>コウ</t>
    </rPh>
    <rPh sb="6" eb="7">
      <t>カ</t>
    </rPh>
    <phoneticPr fontId="2"/>
  </si>
  <si>
    <t>耕種農業</t>
  </si>
  <si>
    <t>穀類</t>
  </si>
  <si>
    <t>いも類</t>
  </si>
  <si>
    <t>豆類</t>
  </si>
  <si>
    <t>野菜</t>
  </si>
  <si>
    <t>果実</t>
  </si>
  <si>
    <t>その他の食用作物</t>
  </si>
  <si>
    <t>砂糖原料作物</t>
  </si>
  <si>
    <t>飲料用作物</t>
  </si>
  <si>
    <t>その他の食用耕種作物</t>
  </si>
  <si>
    <t>非食用作物</t>
  </si>
  <si>
    <t>飼料作物</t>
  </si>
  <si>
    <t>種苗</t>
  </si>
  <si>
    <t>その他の非食用耕種作物</t>
  </si>
  <si>
    <t>畜産</t>
  </si>
  <si>
    <t>酪農</t>
  </si>
  <si>
    <t>鶏卵</t>
  </si>
  <si>
    <t>肉鶏</t>
  </si>
  <si>
    <t>豚</t>
  </si>
  <si>
    <t>肉用牛</t>
  </si>
  <si>
    <t>その他の畜産</t>
  </si>
  <si>
    <t>獣医業</t>
  </si>
  <si>
    <t>林業</t>
  </si>
  <si>
    <t>育林</t>
  </si>
  <si>
    <t>素材</t>
  </si>
  <si>
    <t>特用林産物</t>
  </si>
  <si>
    <t>漁業</t>
  </si>
  <si>
    <t>海面漁業</t>
  </si>
  <si>
    <t>海面養殖業</t>
  </si>
  <si>
    <t>内水面漁業</t>
  </si>
  <si>
    <t>酪農品</t>
  </si>
  <si>
    <t>冷凍魚介類</t>
  </si>
  <si>
    <t>ねり製品</t>
  </si>
  <si>
    <t>精穀</t>
  </si>
  <si>
    <t>製粉</t>
  </si>
  <si>
    <t>めん類</t>
  </si>
  <si>
    <t>菓子類</t>
  </si>
  <si>
    <t>農産保存食料品</t>
  </si>
  <si>
    <t>砂糖</t>
  </si>
  <si>
    <t>調味料</t>
  </si>
  <si>
    <t>その他の食料品</t>
  </si>
  <si>
    <t>冷凍調理食品</t>
  </si>
  <si>
    <t>清酒</t>
  </si>
  <si>
    <t>その他の酒類</t>
  </si>
  <si>
    <t>その他の飲料</t>
  </si>
  <si>
    <t>清涼飲料</t>
  </si>
  <si>
    <t>製氷</t>
  </si>
  <si>
    <t>飼料</t>
  </si>
  <si>
    <t>たばこ</t>
  </si>
  <si>
    <t>繊維工業製品</t>
  </si>
  <si>
    <t>織物</t>
  </si>
  <si>
    <t>染色整理</t>
  </si>
  <si>
    <t>その他の繊維工業製品</t>
  </si>
  <si>
    <t>織物製衣服</t>
  </si>
  <si>
    <t>その他の繊維既製品</t>
  </si>
  <si>
    <t>寝具</t>
  </si>
  <si>
    <t>製材</t>
  </si>
  <si>
    <t>その他の木製品</t>
  </si>
  <si>
    <t>木製建具</t>
  </si>
  <si>
    <t>板紙</t>
  </si>
  <si>
    <t>加工紙</t>
  </si>
  <si>
    <t>紙加工品</t>
  </si>
  <si>
    <t>紙製容器</t>
  </si>
  <si>
    <t>その他の紙製容器</t>
  </si>
  <si>
    <t>その他の紙加工品</t>
  </si>
  <si>
    <t>化学肥料</t>
  </si>
  <si>
    <t>無機顔料</t>
  </si>
  <si>
    <t>塩</t>
  </si>
  <si>
    <t>その他の無機化学工業製品</t>
  </si>
  <si>
    <t>石油化学基礎製品</t>
  </si>
  <si>
    <t>石油化学系芳香族製品</t>
  </si>
  <si>
    <t>脂肪族中間物</t>
  </si>
  <si>
    <t>可塑剤</t>
  </si>
  <si>
    <t>その他の有機化学工業製品</t>
  </si>
  <si>
    <t>合成樹脂</t>
  </si>
  <si>
    <t>熱硬化性樹脂</t>
  </si>
  <si>
    <t>熱可塑性樹脂</t>
  </si>
  <si>
    <t>高機能性樹脂</t>
  </si>
  <si>
    <t>その他の合成樹脂</t>
  </si>
  <si>
    <t>化学繊維</t>
  </si>
  <si>
    <t>医薬品</t>
  </si>
  <si>
    <t>農薬</t>
  </si>
  <si>
    <t>その他の化学最終製品</t>
  </si>
  <si>
    <t>石油製品</t>
  </si>
  <si>
    <t>石炭製品</t>
  </si>
  <si>
    <t>舗装材料</t>
  </si>
  <si>
    <t>陶磁器</t>
  </si>
  <si>
    <t>耐火物</t>
  </si>
  <si>
    <t>その他の建設用土石製品</t>
  </si>
  <si>
    <t>研磨材</t>
  </si>
  <si>
    <t>銑鉄</t>
  </si>
  <si>
    <t>鋼材</t>
  </si>
  <si>
    <t>熱間圧延鋼材</t>
  </si>
  <si>
    <t>鋼管</t>
  </si>
  <si>
    <t>冷間仕上鋼材</t>
  </si>
  <si>
    <t>めっき鋼材</t>
  </si>
  <si>
    <t>鋳鍛鋼</t>
  </si>
  <si>
    <t>鋳鉄管</t>
  </si>
  <si>
    <t>その他の鉄鋼製品</t>
  </si>
  <si>
    <t>銅</t>
  </si>
  <si>
    <t>その他の非鉄金属地金</t>
  </si>
  <si>
    <t>非鉄金属加工製品</t>
  </si>
  <si>
    <t>その他の非鉄金属製品</t>
  </si>
  <si>
    <t>伸銅品</t>
  </si>
  <si>
    <t>非鉄金属素形材</t>
  </si>
  <si>
    <t>核燃料</t>
  </si>
  <si>
    <t>建設用金属製品</t>
  </si>
  <si>
    <t>建築用金属製品</t>
  </si>
  <si>
    <t>その他の金属製品</t>
  </si>
  <si>
    <t>原動機</t>
  </si>
  <si>
    <t>運搬機械</t>
  </si>
  <si>
    <t>機械工具</t>
  </si>
  <si>
    <t>化学機械</t>
  </si>
  <si>
    <t>金属工作機械</t>
  </si>
  <si>
    <t>金属加工機械</t>
  </si>
  <si>
    <t>繊維機械</t>
  </si>
  <si>
    <t>半導体製造装置</t>
  </si>
  <si>
    <t>金型</t>
  </si>
  <si>
    <t>事務用機械</t>
  </si>
  <si>
    <t>複写機</t>
  </si>
  <si>
    <t>その他の事務用機械</t>
  </si>
  <si>
    <t>電気音響機器</t>
  </si>
  <si>
    <t>有線電気通信機器</t>
  </si>
  <si>
    <t>その他の電気通信機器</t>
  </si>
  <si>
    <t>電子応用装置</t>
  </si>
  <si>
    <t>電気計測器</t>
  </si>
  <si>
    <t>半導体素子</t>
  </si>
  <si>
    <t>集積回路</t>
  </si>
  <si>
    <t>電子部品</t>
  </si>
  <si>
    <t>回転電気機械</t>
  </si>
  <si>
    <t>電気照明器具</t>
  </si>
  <si>
    <t>電池</t>
  </si>
  <si>
    <t>電球類</t>
  </si>
  <si>
    <t>その他の電気機械器具</t>
  </si>
  <si>
    <t>乗用車</t>
  </si>
  <si>
    <t>二輪自動車</t>
  </si>
  <si>
    <t>自動車部品</t>
  </si>
  <si>
    <t>鋼船</t>
  </si>
  <si>
    <t>その他の船舶</t>
  </si>
  <si>
    <t>舶用内燃機関</t>
  </si>
  <si>
    <t>船舶修理</t>
  </si>
  <si>
    <t>鉄道車両</t>
  </si>
  <si>
    <t>鉄道車両修理</t>
  </si>
  <si>
    <t>航空機</t>
  </si>
  <si>
    <t>航空機修理</t>
  </si>
  <si>
    <t>その他の輸送機械</t>
  </si>
  <si>
    <t>自転車</t>
  </si>
  <si>
    <t>時計</t>
  </si>
  <si>
    <t>医療用機械器具</t>
  </si>
  <si>
    <t>革製履物</t>
  </si>
  <si>
    <t>運動用品</t>
  </si>
  <si>
    <t>楽器</t>
  </si>
  <si>
    <t>情報記録物</t>
  </si>
  <si>
    <t>身辺細貨品</t>
  </si>
  <si>
    <t>武器</t>
  </si>
  <si>
    <t>住宅建築</t>
  </si>
  <si>
    <t>非住宅建築</t>
  </si>
  <si>
    <t>建設補修</t>
  </si>
  <si>
    <t>公共事業</t>
  </si>
  <si>
    <t>道路関係公共事業</t>
  </si>
  <si>
    <t>農林関係公共事業</t>
  </si>
  <si>
    <t>その他の土木建設</t>
  </si>
  <si>
    <t>鉄道軌道建設</t>
  </si>
  <si>
    <t>電力施設建設</t>
  </si>
  <si>
    <t>電気通信施設建設</t>
  </si>
  <si>
    <t>熱供給業</t>
  </si>
  <si>
    <t>水道</t>
  </si>
  <si>
    <t>工業用水</t>
  </si>
  <si>
    <t>廃棄物処理</t>
  </si>
  <si>
    <t>卸売</t>
  </si>
  <si>
    <t>小売</t>
  </si>
  <si>
    <t>金融</t>
  </si>
  <si>
    <t>保険</t>
  </si>
  <si>
    <t>生命保険</t>
  </si>
  <si>
    <t>損害保険</t>
  </si>
  <si>
    <t>不動産仲介及び賃貸</t>
  </si>
  <si>
    <t>不動産賃貸業</t>
  </si>
  <si>
    <t>住宅賃貸料</t>
  </si>
  <si>
    <t>鉄道輸送</t>
  </si>
  <si>
    <t>鉄道旅客輸送</t>
  </si>
  <si>
    <t>鉄道貨物輸送</t>
  </si>
  <si>
    <t>道路旅客輸送</t>
  </si>
  <si>
    <t>水運</t>
  </si>
  <si>
    <t>外洋輸送</t>
  </si>
  <si>
    <t>港湾運送</t>
  </si>
  <si>
    <t>航空輸送</t>
  </si>
  <si>
    <t>倉庫</t>
  </si>
  <si>
    <t>こん包</t>
  </si>
  <si>
    <t>道路輸送施設提供</t>
  </si>
  <si>
    <t>放送</t>
  </si>
  <si>
    <t>公共放送</t>
  </si>
  <si>
    <t>民間放送</t>
  </si>
  <si>
    <t>有線放送</t>
  </si>
  <si>
    <t>教育</t>
  </si>
  <si>
    <t>学校教育</t>
  </si>
  <si>
    <t>研究</t>
  </si>
  <si>
    <t>学術研究機関</t>
  </si>
  <si>
    <t>企業内研究開発</t>
  </si>
  <si>
    <t>広告</t>
  </si>
  <si>
    <t>貸自動車業</t>
  </si>
  <si>
    <t>機械修理</t>
  </si>
  <si>
    <t>映画館</t>
  </si>
  <si>
    <t>遊戯場</t>
  </si>
  <si>
    <t>その他の娯楽</t>
  </si>
  <si>
    <t>理容業</t>
  </si>
  <si>
    <t>美容業</t>
  </si>
  <si>
    <t>浴場業</t>
  </si>
  <si>
    <t>写真業</t>
  </si>
  <si>
    <t>冠婚葬祭業</t>
  </si>
  <si>
    <t>部門分類説明</t>
    <rPh sb="0" eb="2">
      <t>ブモン</t>
    </rPh>
    <rPh sb="2" eb="4">
      <t>ブンルイ</t>
    </rPh>
    <rPh sb="4" eb="6">
      <t>セツメイ</t>
    </rPh>
    <phoneticPr fontId="2"/>
  </si>
  <si>
    <t>詳　　細　　分　　類</t>
    <rPh sb="0" eb="1">
      <t>ショウ</t>
    </rPh>
    <rPh sb="3" eb="4">
      <t>ホソ</t>
    </rPh>
    <rPh sb="6" eb="7">
      <t>ブン</t>
    </rPh>
    <rPh sb="9" eb="10">
      <t>ルイ</t>
    </rPh>
    <phoneticPr fontId="2"/>
  </si>
  <si>
    <t>合　計</t>
    <rPh sb="0" eb="1">
      <t>ゴウ</t>
    </rPh>
    <rPh sb="2" eb="3">
      <t>ケイ</t>
    </rPh>
    <phoneticPr fontId="2"/>
  </si>
  <si>
    <t>結果表</t>
    <rPh sb="0" eb="2">
      <t>ケッカ</t>
    </rPh>
    <rPh sb="2" eb="3">
      <t>オモテ</t>
    </rPh>
    <phoneticPr fontId="2"/>
  </si>
  <si>
    <t>フロー図</t>
    <rPh sb="3" eb="4">
      <t>ズ</t>
    </rPh>
    <phoneticPr fontId="2"/>
  </si>
  <si>
    <t>計算表</t>
    <rPh sb="0" eb="2">
      <t>ケイサン</t>
    </rPh>
    <rPh sb="2" eb="3">
      <t>オモテ</t>
    </rPh>
    <phoneticPr fontId="2"/>
  </si>
  <si>
    <t>Ⅱ</t>
    <phoneticPr fontId="2"/>
  </si>
  <si>
    <t>*1</t>
    <phoneticPr fontId="2"/>
  </si>
  <si>
    <t>*2</t>
    <phoneticPr fontId="2"/>
  </si>
  <si>
    <t>×自給率Ａ</t>
    <rPh sb="1" eb="4">
      <t>ジキュウリツ</t>
    </rPh>
    <phoneticPr fontId="2"/>
  </si>
  <si>
    <t>需要額①</t>
    <rPh sb="0" eb="2">
      <t>ジュヨウ</t>
    </rPh>
    <rPh sb="2" eb="3">
      <t>ガク</t>
    </rPh>
    <phoneticPr fontId="2"/>
  </si>
  <si>
    <t>県内需要額②</t>
    <rPh sb="0" eb="2">
      <t>ケンナイ</t>
    </rPh>
    <rPh sb="2" eb="4">
      <t>ジュヨウ</t>
    </rPh>
    <rPh sb="4" eb="5">
      <t>ガク</t>
    </rPh>
    <phoneticPr fontId="2"/>
  </si>
  <si>
    <t>粗付加価値額③</t>
    <rPh sb="0" eb="1">
      <t>ソ</t>
    </rPh>
    <rPh sb="1" eb="3">
      <t>フカ</t>
    </rPh>
    <rPh sb="3" eb="5">
      <t>カチ</t>
    </rPh>
    <rPh sb="5" eb="6">
      <t>ガク</t>
    </rPh>
    <phoneticPr fontId="2"/>
  </si>
  <si>
    <t>雇用者所得額④</t>
    <rPh sb="0" eb="3">
      <t>コヨウシャ</t>
    </rPh>
    <rPh sb="3" eb="5">
      <t>ショトク</t>
    </rPh>
    <rPh sb="5" eb="6">
      <t>ガク</t>
    </rPh>
    <phoneticPr fontId="2"/>
  </si>
  <si>
    <t>原材料投入額⑤</t>
    <rPh sb="0" eb="3">
      <t>ゲンザイリョウ</t>
    </rPh>
    <rPh sb="3" eb="6">
      <t>トウニュウガク</t>
    </rPh>
    <phoneticPr fontId="2"/>
  </si>
  <si>
    <t>県      内 
需  要  額</t>
    <rPh sb="0" eb="1">
      <t>ケン</t>
    </rPh>
    <rPh sb="7" eb="8">
      <t>ナイ</t>
    </rPh>
    <rPh sb="10" eb="11">
      <t>モトム</t>
    </rPh>
    <rPh sb="13" eb="14">
      <t>ヨウ</t>
    </rPh>
    <rPh sb="16" eb="17">
      <t>ガク</t>
    </rPh>
    <phoneticPr fontId="2"/>
  </si>
  <si>
    <t>県内需要額⑥</t>
    <rPh sb="0" eb="2">
      <t>ケンナイ</t>
    </rPh>
    <rPh sb="2" eb="4">
      <t>ジュヨウ</t>
    </rPh>
    <rPh sb="4" eb="5">
      <t>ガク</t>
    </rPh>
    <phoneticPr fontId="2"/>
  </si>
  <si>
    <t>粗付加価値誘発額⑧</t>
    <rPh sb="0" eb="1">
      <t>ソ</t>
    </rPh>
    <rPh sb="1" eb="3">
      <t>フカ</t>
    </rPh>
    <rPh sb="3" eb="5">
      <t>カチ</t>
    </rPh>
    <rPh sb="5" eb="8">
      <t>ユウハツガク</t>
    </rPh>
    <phoneticPr fontId="2"/>
  </si>
  <si>
    <t>生　　　産
誘　発　額</t>
    <rPh sb="0" eb="1">
      <t>ショウ</t>
    </rPh>
    <rPh sb="4" eb="5">
      <t>サン</t>
    </rPh>
    <rPh sb="6" eb="7">
      <t>ユウ</t>
    </rPh>
    <rPh sb="8" eb="9">
      <t>ハツ</t>
    </rPh>
    <rPh sb="10" eb="11">
      <t>ガク</t>
    </rPh>
    <phoneticPr fontId="2"/>
  </si>
  <si>
    <t>粗付加価値
誘　発　額</t>
    <rPh sb="0" eb="1">
      <t>ソ</t>
    </rPh>
    <rPh sb="1" eb="3">
      <t>フカ</t>
    </rPh>
    <rPh sb="3" eb="5">
      <t>カチ</t>
    </rPh>
    <rPh sb="6" eb="7">
      <t>ユウ</t>
    </rPh>
    <rPh sb="8" eb="9">
      <t>ハツ</t>
    </rPh>
    <rPh sb="10" eb="11">
      <t>ガク</t>
    </rPh>
    <phoneticPr fontId="2"/>
  </si>
  <si>
    <t>雇用者所得
誘　発　額</t>
    <rPh sb="0" eb="3">
      <t>コヨウシャ</t>
    </rPh>
    <rPh sb="3" eb="5">
      <t>ショトク</t>
    </rPh>
    <rPh sb="6" eb="7">
      <t>ユウ</t>
    </rPh>
    <rPh sb="8" eb="9">
      <t>ハツ</t>
    </rPh>
    <rPh sb="10" eb="11">
      <t>ガク</t>
    </rPh>
    <phoneticPr fontId="2"/>
  </si>
  <si>
    <t>粗付加価値
誘  発  額</t>
    <rPh sb="0" eb="1">
      <t>ソ</t>
    </rPh>
    <rPh sb="1" eb="3">
      <t>フカ</t>
    </rPh>
    <rPh sb="3" eb="5">
      <t>カチ</t>
    </rPh>
    <rPh sb="6" eb="7">
      <t>ユウ</t>
    </rPh>
    <rPh sb="9" eb="10">
      <t>ハツ</t>
    </rPh>
    <rPh sb="12" eb="13">
      <t>ガク</t>
    </rPh>
    <phoneticPr fontId="2"/>
  </si>
  <si>
    <t>雇用者所得
誘　発　額</t>
    <rPh sb="0" eb="1">
      <t>ヤトイ</t>
    </rPh>
    <rPh sb="1" eb="2">
      <t>ヨウ</t>
    </rPh>
    <rPh sb="2" eb="3">
      <t>シャ</t>
    </rPh>
    <rPh sb="3" eb="4">
      <t>ジョ</t>
    </rPh>
    <rPh sb="4" eb="5">
      <t>エ</t>
    </rPh>
    <rPh sb="6" eb="7">
      <t>ユウ</t>
    </rPh>
    <rPh sb="8" eb="9">
      <t>ハツ</t>
    </rPh>
    <rPh sb="10" eb="11">
      <t>ガク</t>
    </rPh>
    <phoneticPr fontId="2"/>
  </si>
  <si>
    <t>生      産
誘  発  額</t>
    <rPh sb="0" eb="1">
      <t>ショウ</t>
    </rPh>
    <rPh sb="7" eb="8">
      <t>サン</t>
    </rPh>
    <rPh sb="9" eb="10">
      <t>ユウ</t>
    </rPh>
    <rPh sb="12" eb="13">
      <t>ハツ</t>
    </rPh>
    <rPh sb="15" eb="16">
      <t>ガク</t>
    </rPh>
    <phoneticPr fontId="2"/>
  </si>
  <si>
    <t>(直接+第１次波及)</t>
    <rPh sb="1" eb="3">
      <t>チョクセツ</t>
    </rPh>
    <rPh sb="4" eb="5">
      <t>ダイ</t>
    </rPh>
    <rPh sb="6" eb="7">
      <t>ツギ</t>
    </rPh>
    <rPh sb="7" eb="9">
      <t>ハキュウ</t>
    </rPh>
    <phoneticPr fontId="2"/>
  </si>
  <si>
    <t>雇用者所得額計⑩</t>
    <rPh sb="0" eb="3">
      <t>コヨウシャ</t>
    </rPh>
    <rPh sb="3" eb="5">
      <t>ショトク</t>
    </rPh>
    <rPh sb="5" eb="6">
      <t>ガク</t>
    </rPh>
    <rPh sb="6" eb="7">
      <t>ケイ</t>
    </rPh>
    <phoneticPr fontId="2"/>
  </si>
  <si>
    <t>消費支出額⑪</t>
    <rPh sb="0" eb="2">
      <t>ショウヒ</t>
    </rPh>
    <rPh sb="2" eb="4">
      <t>シシュツ</t>
    </rPh>
    <rPh sb="4" eb="5">
      <t>ガク</t>
    </rPh>
    <phoneticPr fontId="2"/>
  </si>
  <si>
    <t>県内民間消費支出額⑬</t>
    <rPh sb="0" eb="2">
      <t>ケンナイ</t>
    </rPh>
    <rPh sb="2" eb="4">
      <t>ミンカン</t>
    </rPh>
    <rPh sb="4" eb="6">
      <t>ショウヒ</t>
    </rPh>
    <rPh sb="6" eb="8">
      <t>シシュツ</t>
    </rPh>
    <rPh sb="8" eb="9">
      <t>ガク</t>
    </rPh>
    <phoneticPr fontId="2"/>
  </si>
  <si>
    <t>生産誘発額⑭</t>
    <rPh sb="0" eb="2">
      <t>セイサン</t>
    </rPh>
    <rPh sb="2" eb="5">
      <t>ユウハツガク</t>
    </rPh>
    <phoneticPr fontId="2"/>
  </si>
  <si>
    <t>粗付加価値誘発額⑮</t>
    <rPh sb="0" eb="1">
      <t>ソ</t>
    </rPh>
    <rPh sb="1" eb="3">
      <t>フカ</t>
    </rPh>
    <rPh sb="3" eb="5">
      <t>カチ</t>
    </rPh>
    <rPh sb="5" eb="8">
      <t>ユウハツガク</t>
    </rPh>
    <phoneticPr fontId="2"/>
  </si>
  <si>
    <t>雇用者所得誘発額⑯</t>
    <rPh sb="0" eb="2">
      <t>コヨウ</t>
    </rPh>
    <rPh sb="2" eb="3">
      <t>シャ</t>
    </rPh>
    <rPh sb="3" eb="5">
      <t>ショトク</t>
    </rPh>
    <rPh sb="5" eb="7">
      <t>ユウハツ</t>
    </rPh>
    <rPh sb="7" eb="8">
      <t>ガク</t>
    </rPh>
    <phoneticPr fontId="2"/>
  </si>
  <si>
    <t>需　要　額</t>
    <rPh sb="0" eb="1">
      <t>ジュ</t>
    </rPh>
    <rPh sb="2" eb="3">
      <t>ヨウ</t>
    </rPh>
    <rPh sb="4" eb="5">
      <t>ガク</t>
    </rPh>
    <phoneticPr fontId="2"/>
  </si>
  <si>
    <t>消　　　費
支　出　額</t>
    <rPh sb="0" eb="1">
      <t>ショウ</t>
    </rPh>
    <rPh sb="4" eb="5">
      <t>ヒ</t>
    </rPh>
    <rPh sb="6" eb="7">
      <t>シ</t>
    </rPh>
    <rPh sb="8" eb="9">
      <t>デ</t>
    </rPh>
    <rPh sb="10" eb="11">
      <t>ガク</t>
    </rPh>
    <phoneticPr fontId="2"/>
  </si>
  <si>
    <t>民間消費
支  出  額</t>
    <rPh sb="0" eb="1">
      <t>タミ</t>
    </rPh>
    <rPh sb="1" eb="2">
      <t>マ</t>
    </rPh>
    <rPh sb="2" eb="3">
      <t>ショウ</t>
    </rPh>
    <rPh sb="3" eb="4">
      <t>ヒ</t>
    </rPh>
    <rPh sb="5" eb="6">
      <t>シ</t>
    </rPh>
    <rPh sb="8" eb="9">
      <t>デ</t>
    </rPh>
    <rPh sb="11" eb="12">
      <t>ガク</t>
    </rPh>
    <phoneticPr fontId="2"/>
  </si>
  <si>
    <t>県内民間
消費支出額</t>
    <rPh sb="0" eb="2">
      <t>ケンナイ</t>
    </rPh>
    <rPh sb="2" eb="4">
      <t>ミンカン</t>
    </rPh>
    <rPh sb="5" eb="7">
      <t>ショウヒ</t>
    </rPh>
    <rPh sb="7" eb="9">
      <t>シシュツ</t>
    </rPh>
    <rPh sb="9" eb="10">
      <t>ガク</t>
    </rPh>
    <phoneticPr fontId="2"/>
  </si>
  <si>
    <t>消 費 転 換
係　　   数</t>
    <rPh sb="0" eb="1">
      <t>ショウ</t>
    </rPh>
    <rPh sb="2" eb="3">
      <t>ヒ</t>
    </rPh>
    <rPh sb="4" eb="5">
      <t>テン</t>
    </rPh>
    <rPh sb="6" eb="7">
      <t>カン</t>
    </rPh>
    <rPh sb="8" eb="9">
      <t>ガカリ</t>
    </rPh>
    <rPh sb="14" eb="15">
      <t>カズ</t>
    </rPh>
    <phoneticPr fontId="2"/>
  </si>
  <si>
    <t>雇  用  者
所 得 額 計</t>
    <rPh sb="0" eb="1">
      <t>ヤトイ</t>
    </rPh>
    <rPh sb="3" eb="4">
      <t>ヨウ</t>
    </rPh>
    <rPh sb="6" eb="7">
      <t>シャ</t>
    </rPh>
    <rPh sb="8" eb="9">
      <t>ジョ</t>
    </rPh>
    <rPh sb="10" eb="11">
      <t>エ</t>
    </rPh>
    <rPh sb="12" eb="13">
      <t>ガク</t>
    </rPh>
    <rPh sb="14" eb="15">
      <t>ケイ</t>
    </rPh>
    <phoneticPr fontId="2"/>
  </si>
  <si>
    <t>民 間 消 費
支 出 構 成</t>
    <rPh sb="0" eb="1">
      <t>タミ</t>
    </rPh>
    <rPh sb="2" eb="3">
      <t>マ</t>
    </rPh>
    <rPh sb="4" eb="5">
      <t>ショウ</t>
    </rPh>
    <rPh sb="6" eb="7">
      <t>ヒ</t>
    </rPh>
    <rPh sb="8" eb="9">
      <t>シ</t>
    </rPh>
    <rPh sb="10" eb="11">
      <t>デ</t>
    </rPh>
    <rPh sb="12" eb="13">
      <t>カマエ</t>
    </rPh>
    <rPh sb="14" eb="15">
      <t>シゲル</t>
    </rPh>
    <phoneticPr fontId="2"/>
  </si>
  <si>
    <t>間接税(除関税)</t>
  </si>
  <si>
    <t>(控除)経常補助金</t>
  </si>
  <si>
    <t>係数Ａ　自給率</t>
    <rPh sb="0" eb="2">
      <t>ケイスウ</t>
    </rPh>
    <rPh sb="4" eb="7">
      <t>ジキュウリツ</t>
    </rPh>
    <phoneticPr fontId="2"/>
  </si>
  <si>
    <t>係数Ｇ　民間消費支出構成</t>
    <rPh sb="0" eb="2">
      <t>ケイスウ</t>
    </rPh>
    <rPh sb="4" eb="6">
      <t>ミンカン</t>
    </rPh>
    <rPh sb="6" eb="8">
      <t>ショウヒ</t>
    </rPh>
    <rPh sb="8" eb="10">
      <t>シシュツ</t>
    </rPh>
    <rPh sb="10" eb="12">
      <t>コウセイ</t>
    </rPh>
    <phoneticPr fontId="2"/>
  </si>
  <si>
    <t>　クリックすると、該当する係数へ移動します。</t>
    <rPh sb="9" eb="11">
      <t>ガイトウ</t>
    </rPh>
    <rPh sb="13" eb="15">
      <t>ケイスウ</t>
    </rPh>
    <rPh sb="16" eb="18">
      <t>イドウ</t>
    </rPh>
    <phoneticPr fontId="2"/>
  </si>
  <si>
    <t>係数Ｃ　雇用者所得率</t>
    <rPh sb="0" eb="2">
      <t>ケイスウ</t>
    </rPh>
    <rPh sb="4" eb="7">
      <t>コヨウシャ</t>
    </rPh>
    <rPh sb="7" eb="9">
      <t>ショトク</t>
    </rPh>
    <rPh sb="9" eb="10">
      <t>リツ</t>
    </rPh>
    <phoneticPr fontId="2"/>
  </si>
  <si>
    <t>５か年
平 均</t>
    <rPh sb="2" eb="3">
      <t>ネン</t>
    </rPh>
    <rPh sb="4" eb="5">
      <t>ヒラ</t>
    </rPh>
    <rPh sb="6" eb="7">
      <t>ヒトシ</t>
    </rPh>
    <phoneticPr fontId="2"/>
  </si>
  <si>
    <t>係数Ｂ　粗付加価値率</t>
    <rPh sb="0" eb="2">
      <t>ケイスウ</t>
    </rPh>
    <rPh sb="4" eb="5">
      <t>ソ</t>
    </rPh>
    <rPh sb="5" eb="7">
      <t>フカ</t>
    </rPh>
    <rPh sb="7" eb="9">
      <t>カチ</t>
    </rPh>
    <rPh sb="9" eb="10">
      <t>リツ</t>
    </rPh>
    <phoneticPr fontId="2"/>
  </si>
  <si>
    <t>係数Ｄ　投入係数</t>
    <rPh sb="0" eb="2">
      <t>ケイスウ</t>
    </rPh>
    <rPh sb="4" eb="6">
      <t>トウニュウ</t>
    </rPh>
    <rPh sb="6" eb="8">
      <t>ケイスウ</t>
    </rPh>
    <phoneticPr fontId="2"/>
  </si>
  <si>
    <t>←シートのトップへ戻る</t>
    <rPh sb="9" eb="10">
      <t>モド</t>
    </rPh>
    <phoneticPr fontId="2"/>
  </si>
  <si>
    <t>↑シートのトップへ戻る</t>
    <rPh sb="9" eb="10">
      <t>モド</t>
    </rPh>
    <phoneticPr fontId="2"/>
  </si>
  <si>
    <t>*3</t>
    <phoneticPr fontId="2"/>
  </si>
  <si>
    <t>*4</t>
    <phoneticPr fontId="2"/>
  </si>
  <si>
    <t>(倍)</t>
    <rPh sb="1" eb="2">
      <t>バイ</t>
    </rPh>
    <phoneticPr fontId="2"/>
  </si>
  <si>
    <t>粗付加価値
誘  発  額</t>
    <rPh sb="0" eb="3">
      <t>ソフカ</t>
    </rPh>
    <rPh sb="3" eb="5">
      <t>カチ</t>
    </rPh>
    <rPh sb="6" eb="7">
      <t>ユウ</t>
    </rPh>
    <rPh sb="9" eb="10">
      <t>ハツ</t>
    </rPh>
    <rPh sb="12" eb="13">
      <t>ガク</t>
    </rPh>
    <phoneticPr fontId="2"/>
  </si>
  <si>
    <t>雇用者所得
誘  発  額</t>
    <rPh sb="0" eb="3">
      <t>コヨウシャ</t>
    </rPh>
    <rPh sb="3" eb="5">
      <t>ショトク</t>
    </rPh>
    <rPh sb="6" eb="7">
      <t>ユウ</t>
    </rPh>
    <rPh sb="9" eb="10">
      <t>ハツ</t>
    </rPh>
    <rPh sb="12" eb="13">
      <t>ガク</t>
    </rPh>
    <phoneticPr fontId="2"/>
  </si>
  <si>
    <t>生 　   産 
誘  発  額</t>
    <rPh sb="0" eb="1">
      <t>ショウ</t>
    </rPh>
    <rPh sb="6" eb="7">
      <t>サン</t>
    </rPh>
    <rPh sb="9" eb="10">
      <t>ユウ</t>
    </rPh>
    <rPh sb="12" eb="13">
      <t>ハツ</t>
    </rPh>
    <rPh sb="15" eb="16">
      <t>ガク</t>
    </rPh>
    <phoneticPr fontId="2"/>
  </si>
  <si>
    <t>第２次波及
効      果</t>
    <rPh sb="0" eb="1">
      <t>ダイ</t>
    </rPh>
    <rPh sb="2" eb="3">
      <t>ツギ</t>
    </rPh>
    <rPh sb="3" eb="5">
      <t>ハキュウ</t>
    </rPh>
    <rPh sb="6" eb="7">
      <t>コウ</t>
    </rPh>
    <rPh sb="13" eb="14">
      <t>ハテ</t>
    </rPh>
    <phoneticPr fontId="2"/>
  </si>
  <si>
    <t>第１次波及
効      果</t>
    <rPh sb="0" eb="1">
      <t>ダイ</t>
    </rPh>
    <rPh sb="2" eb="3">
      <t>ツギ</t>
    </rPh>
    <rPh sb="3" eb="5">
      <t>ハキュウ</t>
    </rPh>
    <rPh sb="6" eb="7">
      <t>コウ</t>
    </rPh>
    <rPh sb="13" eb="14">
      <t>カ</t>
    </rPh>
    <phoneticPr fontId="2"/>
  </si>
  <si>
    <t>需　要　額</t>
    <rPh sb="0" eb="1">
      <t>モトム</t>
    </rPh>
    <rPh sb="2" eb="3">
      <t>ヨウ</t>
    </rPh>
    <rPh sb="4" eb="5">
      <t>ガク</t>
    </rPh>
    <phoneticPr fontId="2"/>
  </si>
  <si>
    <t>(｢購入者価格｣から｢生産者価格｣へ変換済み)</t>
    <rPh sb="2" eb="4">
      <t>コウニュウ</t>
    </rPh>
    <rPh sb="4" eb="5">
      <t>シャ</t>
    </rPh>
    <rPh sb="5" eb="7">
      <t>カカク</t>
    </rPh>
    <rPh sb="11" eb="14">
      <t>セイサンシャ</t>
    </rPh>
    <rPh sb="14" eb="16">
      <t>カカク</t>
    </rPh>
    <rPh sb="18" eb="20">
      <t>ヘンカン</t>
    </rPh>
    <rPh sb="20" eb="21">
      <t>ス</t>
    </rPh>
    <phoneticPr fontId="2"/>
  </si>
  <si>
    <t xml:space="preserve">需　要　額
</t>
    <rPh sb="0" eb="1">
      <t>ジュ</t>
    </rPh>
    <rPh sb="2" eb="3">
      <t>ヨウ</t>
    </rPh>
    <rPh sb="4" eb="5">
      <t>ガク</t>
    </rPh>
    <phoneticPr fontId="2"/>
  </si>
  <si>
    <t>(単位：百万円)</t>
    <rPh sb="1" eb="3">
      <t>タンイ</t>
    </rPh>
    <rPh sb="4" eb="6">
      <t>ヒャクマン</t>
    </rPh>
    <rPh sb="6" eb="7">
      <t>エン</t>
    </rPh>
    <phoneticPr fontId="2"/>
  </si>
  <si>
    <t>(①×Ⅰ)</t>
  </si>
  <si>
    <t>(①×Ⅱ)</t>
  </si>
  <si>
    <t>(②＋③)</t>
  </si>
  <si>
    <t>計算表(価格変換)</t>
    <rPh sb="0" eb="3">
      <t>ケイサンヒョウ</t>
    </rPh>
    <rPh sb="4" eb="6">
      <t>カカク</t>
    </rPh>
    <rPh sb="6" eb="8">
      <t>ヘンカン</t>
    </rPh>
    <phoneticPr fontId="2"/>
  </si>
  <si>
    <t>(①－④)</t>
  </si>
  <si>
    <t>(①×Ａ)</t>
  </si>
  <si>
    <t>(②×Ｂ)</t>
  </si>
  <si>
    <t>(②×Ｃ)</t>
  </si>
  <si>
    <t>(Ｄ×②)</t>
  </si>
  <si>
    <t>(⑤×Ａ)</t>
  </si>
  <si>
    <t>(⑦×Ｂ)</t>
  </si>
  <si>
    <t>(⑦×Ｃ)</t>
  </si>
  <si>
    <t>(④＋⑨)</t>
  </si>
  <si>
    <t>(⑩×Ｆ)</t>
  </si>
  <si>
    <t>(⑪×Ｇ)</t>
  </si>
  <si>
    <t>(⑫×Ａ)</t>
  </si>
  <si>
    <t>(⑭×Ｂ)</t>
  </si>
  <si>
    <t>(⑭×Ｃ)</t>
  </si>
  <si>
    <t>(②+⑦+⑭)</t>
  </si>
  <si>
    <t>(③+⑧+⑮)</t>
  </si>
  <si>
    <t>(④+⑨+⑯)</t>
  </si>
  <si>
    <t>県内総固定資本形成(公的)</t>
  </si>
  <si>
    <t>県内総固定資本形成(民間)</t>
  </si>
  <si>
    <t>(控除)移輸入</t>
    <rPh sb="4" eb="5">
      <t>イ</t>
    </rPh>
    <rPh sb="5" eb="7">
      <t>ユニュウ</t>
    </rPh>
    <phoneticPr fontId="3"/>
  </si>
  <si>
    <t>移輸入率</t>
    <rPh sb="0" eb="1">
      <t>イ</t>
    </rPh>
    <rPh sb="1" eb="3">
      <t>ユニュウ</t>
    </rPh>
    <rPh sb="3" eb="4">
      <t>リツ</t>
    </rPh>
    <phoneticPr fontId="2"/>
  </si>
  <si>
    <t>自給率</t>
    <rPh sb="0" eb="3">
      <t>ジキュウリツ</t>
    </rPh>
    <phoneticPr fontId="2"/>
  </si>
  <si>
    <t>1-移輸入率</t>
    <phoneticPr fontId="2"/>
  </si>
  <si>
    <t>民間消費支出構成</t>
    <phoneticPr fontId="2"/>
  </si>
  <si>
    <t>生産誘発額⑦</t>
    <rPh sb="0" eb="2">
      <t>セイサン</t>
    </rPh>
    <rPh sb="2" eb="5">
      <t>ユウハツガク</t>
    </rPh>
    <phoneticPr fontId="2"/>
  </si>
  <si>
    <t>雇用者所得誘発額⑨</t>
    <rPh sb="0" eb="3">
      <t>コヨウシャ</t>
    </rPh>
    <rPh sb="3" eb="5">
      <t>ショトク</t>
    </rPh>
    <rPh sb="5" eb="8">
      <t>ユウハツガク</t>
    </rPh>
    <phoneticPr fontId="2"/>
  </si>
  <si>
    <t>*金額と図形の縮尺は正確な比率にはなっていません。</t>
    <rPh sb="1" eb="3">
      <t>キンガク</t>
    </rPh>
    <rPh sb="4" eb="6">
      <t>ズケイ</t>
    </rPh>
    <rPh sb="7" eb="9">
      <t>シュクシャク</t>
    </rPh>
    <rPh sb="10" eb="12">
      <t>セイカク</t>
    </rPh>
    <rPh sb="13" eb="15">
      <t>ヒリツ</t>
    </rPh>
    <phoneticPr fontId="2"/>
  </si>
  <si>
    <t>データ入力(①需　要)</t>
    <rPh sb="3" eb="4">
      <t>イ</t>
    </rPh>
    <rPh sb="4" eb="5">
      <t>チカラ</t>
    </rPh>
    <rPh sb="7" eb="8">
      <t>モトメル</t>
    </rPh>
    <rPh sb="9" eb="10">
      <t>ヨウ</t>
    </rPh>
    <phoneticPr fontId="2"/>
  </si>
  <si>
    <t>(単位：百万円､四捨五入のため合計と内訳は必ずしも一致しません。)</t>
    <rPh sb="1" eb="3">
      <t>タンイ</t>
    </rPh>
    <rPh sb="4" eb="6">
      <t>ヒャクマン</t>
    </rPh>
    <rPh sb="6" eb="7">
      <t>エン</t>
    </rPh>
    <rPh sb="8" eb="12">
      <t>シシャゴニュウ</t>
    </rPh>
    <rPh sb="15" eb="17">
      <t>ゴウケイ</t>
    </rPh>
    <rPh sb="18" eb="20">
      <t>ウチワケ</t>
    </rPh>
    <rPh sb="21" eb="22">
      <t>カナラ</t>
    </rPh>
    <rPh sb="25" eb="27">
      <t>イッチ</t>
    </rPh>
    <phoneticPr fontId="2"/>
  </si>
  <si>
    <t>*3 雇用者所得誘発額：雇用者所得は民間､政府等に雇用されている者に対して労働の報酬として支払われる現金､現物のいっさいの所得。雇用者所得誘発額は生産が誘発されることに伴って誘発される雇用者所得の額。</t>
    <rPh sb="3" eb="6">
      <t>コヨウシャ</t>
    </rPh>
    <rPh sb="6" eb="8">
      <t>ショトク</t>
    </rPh>
    <rPh sb="8" eb="11">
      <t>ユウハツガク</t>
    </rPh>
    <rPh sb="12" eb="15">
      <t>コヨウシャ</t>
    </rPh>
    <rPh sb="15" eb="17">
      <t>ショトク</t>
    </rPh>
    <rPh sb="18" eb="20">
      <t>ミンカン</t>
    </rPh>
    <rPh sb="21" eb="23">
      <t>セイフ</t>
    </rPh>
    <rPh sb="23" eb="24">
      <t>トウ</t>
    </rPh>
    <rPh sb="25" eb="27">
      <t>コヨウ</t>
    </rPh>
    <rPh sb="32" eb="33">
      <t>モノ</t>
    </rPh>
    <rPh sb="34" eb="35">
      <t>タイ</t>
    </rPh>
    <rPh sb="37" eb="39">
      <t>ロウドウ</t>
    </rPh>
    <rPh sb="40" eb="42">
      <t>ホウシュウ</t>
    </rPh>
    <rPh sb="45" eb="47">
      <t>シハラ</t>
    </rPh>
    <rPh sb="50" eb="52">
      <t>ゲンキン</t>
    </rPh>
    <rPh sb="53" eb="55">
      <t>ゲンブツ</t>
    </rPh>
    <rPh sb="61" eb="63">
      <t>ショトク</t>
    </rPh>
    <rPh sb="64" eb="67">
      <t>コヨウシャ</t>
    </rPh>
    <rPh sb="67" eb="69">
      <t>ショトク</t>
    </rPh>
    <rPh sb="69" eb="72">
      <t>ユウハツガク</t>
    </rPh>
    <rPh sb="73" eb="75">
      <t>セイサン</t>
    </rPh>
    <rPh sb="76" eb="78">
      <t>ユウハツ</t>
    </rPh>
    <rPh sb="84" eb="85">
      <t>トモナ</t>
    </rPh>
    <rPh sb="87" eb="89">
      <t>ユウハツ</t>
    </rPh>
    <rPh sb="92" eb="95">
      <t>コヨウシャ</t>
    </rPh>
    <rPh sb="95" eb="97">
      <t>ショトク</t>
    </rPh>
    <rPh sb="98" eb="99">
      <t>ガク</t>
    </rPh>
    <phoneticPr fontId="2"/>
  </si>
  <si>
    <t>*2 粗付加価値誘発額：粗付加価値は生産活動によって新たに付け加えられた価値で､雇用者所得､営業余剰､資本減耗引当等で構成される。粗付価値誘発額は生産が誘発されることに伴って誘発される粗付加価値の額。</t>
    <rPh sb="3" eb="4">
      <t>ソ</t>
    </rPh>
    <rPh sb="4" eb="6">
      <t>フカ</t>
    </rPh>
    <rPh sb="6" eb="8">
      <t>カチ</t>
    </rPh>
    <rPh sb="8" eb="10">
      <t>ユウハツ</t>
    </rPh>
    <rPh sb="10" eb="11">
      <t>ガク</t>
    </rPh>
    <phoneticPr fontId="2"/>
  </si>
  <si>
    <t>×粗付加価値率Ｂ､×雇用者所得率Ｃ</t>
    <rPh sb="1" eb="2">
      <t>ソ</t>
    </rPh>
    <rPh sb="2" eb="4">
      <t>フカ</t>
    </rPh>
    <rPh sb="4" eb="7">
      <t>カチリツ</t>
    </rPh>
    <rPh sb="10" eb="13">
      <t>コヨウシャ</t>
    </rPh>
    <rPh sb="13" eb="16">
      <t>ショトクリツ</t>
    </rPh>
    <phoneticPr fontId="2"/>
  </si>
  <si>
    <t>×民間消費支出構成Ｇ､×自給率Ａ　</t>
    <rPh sb="1" eb="3">
      <t>ミンカン</t>
    </rPh>
    <rPh sb="3" eb="5">
      <t>ショウヒ</t>
    </rPh>
    <rPh sb="5" eb="7">
      <t>シシュツ</t>
    </rPh>
    <rPh sb="7" eb="9">
      <t>コウセイ</t>
    </rPh>
    <rPh sb="12" eb="15">
      <t>ジキュウリツ</t>
    </rPh>
    <phoneticPr fontId="2"/>
  </si>
  <si>
    <t>×粗付加価値率Ｂ､×雇用者所得率Ｃ</t>
    <rPh sb="1" eb="2">
      <t>ソ</t>
    </rPh>
    <rPh sb="2" eb="4">
      <t>フカ</t>
    </rPh>
    <rPh sb="4" eb="6">
      <t>カチ</t>
    </rPh>
    <rPh sb="6" eb="7">
      <t>リツ</t>
    </rPh>
    <rPh sb="10" eb="13">
      <t>コヨウシャ</t>
    </rPh>
    <rPh sb="13" eb="15">
      <t>ショトク</t>
    </rPh>
    <rPh sb="15" eb="16">
      <t>リツ</t>
    </rPh>
    <phoneticPr fontId="2"/>
  </si>
  <si>
    <t>係　数</t>
    <rPh sb="0" eb="1">
      <t>カカリ</t>
    </rPh>
    <rPh sb="2" eb="3">
      <t>カズ</t>
    </rPh>
    <phoneticPr fontId="2"/>
  </si>
  <si>
    <r>
      <t xml:space="preserve">波及効果倍率
</t>
    </r>
    <r>
      <rPr>
        <sz val="10"/>
        <rFont val="ＭＳ ゴシック"/>
        <family val="3"/>
        <charset val="128"/>
      </rPr>
      <t>(生産誘発額･合計(総合効果)÷需要額)</t>
    </r>
    <rPh sb="0" eb="2">
      <t>ハキュウ</t>
    </rPh>
    <rPh sb="2" eb="4">
      <t>コウカ</t>
    </rPh>
    <rPh sb="4" eb="6">
      <t>バイリツ</t>
    </rPh>
    <rPh sb="8" eb="10">
      <t>セイサン</t>
    </rPh>
    <rPh sb="10" eb="13">
      <t>ユウハツガク</t>
    </rPh>
    <rPh sb="14" eb="16">
      <t>ゴウケイ</t>
    </rPh>
    <rPh sb="17" eb="19">
      <t>ソウゴウ</t>
    </rPh>
    <rPh sb="19" eb="21">
      <t>コウカ</t>
    </rPh>
    <rPh sb="23" eb="26">
      <t>ジュヨウガク</t>
    </rPh>
    <phoneticPr fontId="2"/>
  </si>
  <si>
    <t>県内産･県外産の区分</t>
    <rPh sb="0" eb="3">
      <t>ケンナイサン</t>
    </rPh>
    <rPh sb="4" eb="7">
      <t>ケンガイサン</t>
    </rPh>
    <rPh sb="8" eb="10">
      <t>クブン</t>
    </rPh>
    <phoneticPr fontId="2"/>
  </si>
  <si>
    <t>合      計
（総合効果）</t>
    <rPh sb="0" eb="1">
      <t>ゴウ</t>
    </rPh>
    <rPh sb="7" eb="8">
      <t>ケイ</t>
    </rPh>
    <rPh sb="10" eb="12">
      <t>ソウゴウ</t>
    </rPh>
    <rPh sb="12" eb="14">
      <t>コウカ</t>
    </rPh>
    <phoneticPr fontId="2"/>
  </si>
  <si>
    <t>価　格　の　区　分</t>
    <rPh sb="0" eb="1">
      <t>アタイ</t>
    </rPh>
    <rPh sb="2" eb="3">
      <t>カク</t>
    </rPh>
    <rPh sb="6" eb="7">
      <t>ク</t>
    </rPh>
    <rPh sb="8" eb="9">
      <t>ブン</t>
    </rPh>
    <phoneticPr fontId="2"/>
  </si>
  <si>
    <t xml:space="preserve"> ・県内産のみ：需要(消費)が県内産のみの場合</t>
    <rPh sb="2" eb="4">
      <t>ケンナイ</t>
    </rPh>
    <rPh sb="4" eb="5">
      <t>サン</t>
    </rPh>
    <rPh sb="8" eb="10">
      <t>ジュヨウ</t>
    </rPh>
    <rPh sb="11" eb="13">
      <t>ショウヒ</t>
    </rPh>
    <rPh sb="15" eb="18">
      <t>ケンナイサン</t>
    </rPh>
    <rPh sb="21" eb="23">
      <t>バアイ</t>
    </rPh>
    <phoneticPr fontId="2"/>
  </si>
  <si>
    <t xml:space="preserve"> ・県外産あり：需要(消費)が県外産も含む場合(県内･県外産不明を含みます｡)</t>
    <rPh sb="2" eb="5">
      <t>ケンガイサン</t>
    </rPh>
    <rPh sb="8" eb="10">
      <t>ジュヨウ</t>
    </rPh>
    <rPh sb="11" eb="13">
      <t>ショウヒ</t>
    </rPh>
    <rPh sb="15" eb="18">
      <t>ケンガイサン</t>
    </rPh>
    <rPh sb="19" eb="20">
      <t>フク</t>
    </rPh>
    <rPh sb="21" eb="23">
      <t>バアイ</t>
    </rPh>
    <rPh sb="24" eb="25">
      <t>ケン</t>
    </rPh>
    <rPh sb="25" eb="26">
      <t>ナイ</t>
    </rPh>
    <rPh sb="27" eb="28">
      <t>ケン</t>
    </rPh>
    <rPh sb="28" eb="29">
      <t>ソト</t>
    </rPh>
    <rPh sb="29" eb="30">
      <t>サン</t>
    </rPh>
    <rPh sb="30" eb="32">
      <t>フメイ</t>
    </rPh>
    <rPh sb="33" eb="34">
      <t>フク</t>
    </rPh>
    <phoneticPr fontId="2"/>
  </si>
  <si>
    <t xml:space="preserve"> ・生産者価格：生産者が出荷するときの価格</t>
    <rPh sb="2" eb="5">
      <t>セイサンシャ</t>
    </rPh>
    <rPh sb="5" eb="7">
      <t>カカク</t>
    </rPh>
    <rPh sb="8" eb="11">
      <t>セイサンシャ</t>
    </rPh>
    <rPh sb="12" eb="14">
      <t>シュッカ</t>
    </rPh>
    <rPh sb="19" eb="21">
      <t>カカク</t>
    </rPh>
    <phoneticPr fontId="2"/>
  </si>
  <si>
    <t>(｢県内産のみ｣の場合は､｢自給率｣100%で計算)</t>
    <rPh sb="2" eb="4">
      <t>ケンナイ</t>
    </rPh>
    <rPh sb="4" eb="5">
      <t>サン</t>
    </rPh>
    <rPh sb="9" eb="11">
      <t>バアイ</t>
    </rPh>
    <rPh sb="14" eb="17">
      <t>ジキュウリツ</t>
    </rPh>
    <rPh sb="23" eb="25">
      <t>ケイサン</t>
    </rPh>
    <phoneticPr fontId="2"/>
  </si>
  <si>
    <t>(1)　「県内産･県外産の区分」と｢価格の区分｣のリストから､それぞれ該当する区分を選択してください(黄色のセルをクリックして▼マークを押すと､リストが表示されます)。</t>
    <rPh sb="5" eb="8">
      <t>ケンナイサン</t>
    </rPh>
    <rPh sb="9" eb="12">
      <t>ケンガイサン</t>
    </rPh>
    <rPh sb="13" eb="15">
      <t>クブン</t>
    </rPh>
    <rPh sb="18" eb="20">
      <t>カカク</t>
    </rPh>
    <rPh sb="21" eb="23">
      <t>クブン</t>
    </rPh>
    <rPh sb="35" eb="37">
      <t>ガイトウ</t>
    </rPh>
    <rPh sb="39" eb="41">
      <t>クブン</t>
    </rPh>
    <rPh sb="42" eb="44">
      <t>センタク</t>
    </rPh>
    <rPh sb="51" eb="53">
      <t>キイロ</t>
    </rPh>
    <rPh sb="68" eb="69">
      <t>オ</t>
    </rPh>
    <rPh sb="76" eb="78">
      <t>ヒョウジ</t>
    </rPh>
    <phoneticPr fontId="2"/>
  </si>
  <si>
    <t>(2)　｢需要額｣(黄色のセル)の該当部門に､数値を入力してください(部門の詳しい分類は､シート｢⑤分類｣を参照してください)。</t>
    <rPh sb="5" eb="7">
      <t>ジュヨウ</t>
    </rPh>
    <rPh sb="7" eb="8">
      <t>ガク</t>
    </rPh>
    <rPh sb="10" eb="12">
      <t>キイロ</t>
    </rPh>
    <rPh sb="17" eb="19">
      <t>ガイトウ</t>
    </rPh>
    <rPh sb="19" eb="21">
      <t>ブモン</t>
    </rPh>
    <rPh sb="23" eb="25">
      <t>スウチ</t>
    </rPh>
    <rPh sb="26" eb="28">
      <t>ニュウリョク</t>
    </rPh>
    <phoneticPr fontId="2"/>
  </si>
  <si>
    <t>(3)　右の結果表に分析結果､シート｢②フロー｣に波及効果のフロー図が表示されます。</t>
    <rPh sb="4" eb="5">
      <t>ミギ</t>
    </rPh>
    <rPh sb="6" eb="9">
      <t>ケッカヒョウ</t>
    </rPh>
    <rPh sb="10" eb="12">
      <t>ブンセキ</t>
    </rPh>
    <rPh sb="12" eb="14">
      <t>ケッカ</t>
    </rPh>
    <rPh sb="25" eb="27">
      <t>ハキュウ</t>
    </rPh>
    <rPh sb="27" eb="29">
      <t>コウカ</t>
    </rPh>
    <rPh sb="33" eb="34">
      <t>ズ</t>
    </rPh>
    <rPh sb="35" eb="37">
      <t>ヒョウジ</t>
    </rPh>
    <phoneticPr fontId="2"/>
  </si>
  <si>
    <t>(4) 消費転換係数</t>
    <rPh sb="4" eb="6">
      <t>ショウヒ</t>
    </rPh>
    <rPh sb="6" eb="8">
      <t>テンカン</t>
    </rPh>
    <rPh sb="8" eb="10">
      <t>ケイスウ</t>
    </rPh>
    <phoneticPr fontId="2"/>
  </si>
  <si>
    <t xml:space="preserve"> ・購入者価格：消費者が通常､店で購入するときの価格で､流通コスト(商業ﾏｰｼﾞﾝ､貨物運賃)を含みます。</t>
    <rPh sb="2" eb="5">
      <t>コウニュウシャ</t>
    </rPh>
    <rPh sb="5" eb="7">
      <t>カカク</t>
    </rPh>
    <rPh sb="8" eb="11">
      <t>ショウヒシャ</t>
    </rPh>
    <rPh sb="12" eb="14">
      <t>ツウジョウ</t>
    </rPh>
    <rPh sb="15" eb="16">
      <t>ミセ</t>
    </rPh>
    <rPh sb="17" eb="19">
      <t>コウニュウ</t>
    </rPh>
    <rPh sb="24" eb="26">
      <t>カカク</t>
    </rPh>
    <rPh sb="28" eb="30">
      <t>リュウツウ</t>
    </rPh>
    <rPh sb="34" eb="36">
      <t>ショウギョウ</t>
    </rPh>
    <rPh sb="42" eb="44">
      <t>カモツ</t>
    </rPh>
    <rPh sb="44" eb="46">
      <t>ウンチン</t>
    </rPh>
    <rPh sb="48" eb="49">
      <t>フク</t>
    </rPh>
    <phoneticPr fontId="2"/>
  </si>
  <si>
    <t>*1 生産誘発額：最終需要をまかなうために直接･間接に必要となる県内生産の額。</t>
    <rPh sb="3" eb="5">
      <t>セイサン</t>
    </rPh>
    <rPh sb="5" eb="8">
      <t>ユウハツガク</t>
    </rPh>
    <rPh sb="9" eb="11">
      <t>サイシュウ</t>
    </rPh>
    <rPh sb="11" eb="13">
      <t>ジュヨウ</t>
    </rPh>
    <rPh sb="21" eb="23">
      <t>チョクセツ</t>
    </rPh>
    <rPh sb="24" eb="26">
      <t>カンセツ</t>
    </rPh>
    <rPh sb="27" eb="29">
      <t>ヒツヨウ</t>
    </rPh>
    <rPh sb="32" eb="34">
      <t>ケンナイ</t>
    </rPh>
    <rPh sb="34" eb="36">
      <t>セイサン</t>
    </rPh>
    <rPh sb="37" eb="38">
      <t>ガク</t>
    </rPh>
    <phoneticPr fontId="2"/>
  </si>
  <si>
    <t>×粗付加価値率Ｂ､×雇用者所得率Ｃ、×投入係数Ｄ</t>
    <rPh sb="1" eb="2">
      <t>ソ</t>
    </rPh>
    <rPh sb="2" eb="4">
      <t>フカ</t>
    </rPh>
    <rPh sb="4" eb="6">
      <t>カチ</t>
    </rPh>
    <rPh sb="6" eb="7">
      <t>リツ</t>
    </rPh>
    <rPh sb="10" eb="13">
      <t>コヨウシャ</t>
    </rPh>
    <rPh sb="13" eb="15">
      <t>ショトク</t>
    </rPh>
    <rPh sb="15" eb="16">
      <t>リツ</t>
    </rPh>
    <phoneticPr fontId="2"/>
  </si>
  <si>
    <t>雇用者所得額　④+⑨</t>
    <rPh sb="0" eb="3">
      <t>コヨウシャ</t>
    </rPh>
    <rPh sb="3" eb="5">
      <t>ショトク</t>
    </rPh>
    <rPh sb="5" eb="6">
      <t>ガク</t>
    </rPh>
    <phoneticPr fontId="2"/>
  </si>
  <si>
    <t>*2　｢商業｣部門の商業ﾏｰｼﾞﾝは､他部門の商業ﾏｰｼﾞﾝの合計(ﾏｲﾅｽ値に変換)</t>
    <rPh sb="4" eb="6">
      <t>ショウギョウ</t>
    </rPh>
    <rPh sb="7" eb="9">
      <t>ブモン</t>
    </rPh>
    <rPh sb="10" eb="12">
      <t>ショウギョウ</t>
    </rPh>
    <rPh sb="19" eb="20">
      <t>ホカ</t>
    </rPh>
    <rPh sb="20" eb="22">
      <t>ブモン</t>
    </rPh>
    <rPh sb="23" eb="25">
      <t>ショウギョウ</t>
    </rPh>
    <rPh sb="31" eb="33">
      <t>ゴウケイ</t>
    </rPh>
    <rPh sb="38" eb="39">
      <t>アタイ</t>
    </rPh>
    <rPh sb="40" eb="42">
      <t>ヘンカン</t>
    </rPh>
    <phoneticPr fontId="2"/>
  </si>
  <si>
    <t>*4　｢運輸｣部門の貨物運賃は､他部門の貨物運賃の合計(ﾏｲﾅｽ値に変換)</t>
    <rPh sb="4" eb="6">
      <t>ウンユ</t>
    </rPh>
    <rPh sb="7" eb="9">
      <t>ブモン</t>
    </rPh>
    <rPh sb="10" eb="12">
      <t>カモツ</t>
    </rPh>
    <rPh sb="12" eb="14">
      <t>ウンチン</t>
    </rPh>
    <rPh sb="16" eb="17">
      <t>ホカ</t>
    </rPh>
    <rPh sb="17" eb="19">
      <t>ブモン</t>
    </rPh>
    <rPh sb="20" eb="22">
      <t>カモツ</t>
    </rPh>
    <rPh sb="22" eb="24">
      <t>ウンチン</t>
    </rPh>
    <rPh sb="25" eb="27">
      <t>ゴウケイ</t>
    </rPh>
    <rPh sb="32" eb="33">
      <t>アタイ</t>
    </rPh>
    <rPh sb="34" eb="36">
      <t>ヘンカン</t>
    </rPh>
    <phoneticPr fontId="2"/>
  </si>
  <si>
    <t>(Ｅ×⑥)</t>
    <phoneticPr fontId="2"/>
  </si>
  <si>
    <t>(Ｅ×⑬)</t>
    <phoneticPr fontId="2"/>
  </si>
  <si>
    <t>(単位：人､四捨五入のため合計と内訳は必ずしも一致しません。)</t>
    <rPh sb="1" eb="3">
      <t>タンイ</t>
    </rPh>
    <rPh sb="4" eb="5">
      <t>ヒト</t>
    </rPh>
    <rPh sb="6" eb="10">
      <t>シシャゴニュウ</t>
    </rPh>
    <rPh sb="13" eb="15">
      <t>ゴウケイ</t>
    </rPh>
    <rPh sb="16" eb="18">
      <t>ウチワケ</t>
    </rPh>
    <rPh sb="19" eb="20">
      <t>カナラ</t>
    </rPh>
    <rPh sb="23" eb="25">
      <t>イッチ</t>
    </rPh>
    <phoneticPr fontId="2"/>
  </si>
  <si>
    <t>就　業　者 
誘　発　数</t>
    <rPh sb="0" eb="1">
      <t>シュウ</t>
    </rPh>
    <rPh sb="2" eb="3">
      <t>ギョウ</t>
    </rPh>
    <rPh sb="4" eb="5">
      <t>シャ</t>
    </rPh>
    <rPh sb="7" eb="8">
      <t>ユウ</t>
    </rPh>
    <rPh sb="9" eb="10">
      <t>ハツ</t>
    </rPh>
    <rPh sb="11" eb="12">
      <t>カズ</t>
    </rPh>
    <phoneticPr fontId="2"/>
  </si>
  <si>
    <t>雇　用　者
誘  発  数</t>
    <rPh sb="0" eb="1">
      <t>ヤトイ</t>
    </rPh>
    <rPh sb="2" eb="3">
      <t>ヨウ</t>
    </rPh>
    <rPh sb="4" eb="5">
      <t>シャ</t>
    </rPh>
    <rPh sb="6" eb="7">
      <t>ユウ</t>
    </rPh>
    <rPh sb="9" eb="10">
      <t>ハツ</t>
    </rPh>
    <rPh sb="12" eb="13">
      <t>カズ</t>
    </rPh>
    <phoneticPr fontId="2"/>
  </si>
  <si>
    <t>*4</t>
    <phoneticPr fontId="2"/>
  </si>
  <si>
    <t>*5</t>
    <phoneticPr fontId="2"/>
  </si>
  <si>
    <t>飲食料品</t>
  </si>
  <si>
    <t>情報通信</t>
  </si>
  <si>
    <t>32</t>
    <phoneticPr fontId="2"/>
  </si>
  <si>
    <t>33</t>
    <phoneticPr fontId="2"/>
  </si>
  <si>
    <t>34</t>
  </si>
  <si>
    <t>34</t>
    <phoneticPr fontId="2"/>
  </si>
  <si>
    <t>35</t>
  </si>
  <si>
    <t>36</t>
  </si>
  <si>
    <t>37</t>
  </si>
  <si>
    <t>38</t>
  </si>
  <si>
    <t>39</t>
  </si>
  <si>
    <t>40</t>
  </si>
  <si>
    <t>41</t>
  </si>
  <si>
    <t>42</t>
  </si>
  <si>
    <t>43</t>
  </si>
  <si>
    <t>(1) 生産者価格評価表</t>
    <rPh sb="4" eb="7">
      <t>セイサンシャ</t>
    </rPh>
    <rPh sb="7" eb="9">
      <t>カカク</t>
    </rPh>
    <rPh sb="9" eb="11">
      <t>ヒョウカ</t>
    </rPh>
    <rPh sb="11" eb="12">
      <t>ヒョウ</t>
    </rPh>
    <phoneticPr fontId="2"/>
  </si>
  <si>
    <t>(2) 投入係数表</t>
    <rPh sb="4" eb="6">
      <t>トウニュウ</t>
    </rPh>
    <rPh sb="6" eb="8">
      <t>ケイスウ</t>
    </rPh>
    <rPh sb="8" eb="9">
      <t>ヒョウ</t>
    </rPh>
    <phoneticPr fontId="2"/>
  </si>
  <si>
    <t xml:space="preserve">   </t>
    <phoneticPr fontId="2"/>
  </si>
  <si>
    <t>11</t>
    <phoneticPr fontId="29"/>
  </si>
  <si>
    <t>Ａ</t>
    <phoneticPr fontId="2"/>
  </si>
  <si>
    <t>(ｼｰﾄ｢④係数｣参照)</t>
    <rPh sb="6" eb="8">
      <t>ケイスウ</t>
    </rPh>
    <rPh sb="9" eb="11">
      <t>サンショウ</t>
    </rPh>
    <phoneticPr fontId="2"/>
  </si>
  <si>
    <t>消費転換係数Ｃ=Ｂ/Ａ</t>
    <rPh sb="0" eb="2">
      <t>ショウヒ</t>
    </rPh>
    <rPh sb="2" eb="4">
      <t>テンカン</t>
    </rPh>
    <rPh sb="4" eb="6">
      <t>ケイスウ</t>
    </rPh>
    <phoneticPr fontId="2"/>
  </si>
  <si>
    <t>消費支出(円)*2　Ｂ</t>
    <rPh sb="0" eb="1">
      <t>ケ</t>
    </rPh>
    <rPh sb="1" eb="2">
      <t>ヒ</t>
    </rPh>
    <rPh sb="2" eb="3">
      <t>ササ</t>
    </rPh>
    <rPh sb="3" eb="4">
      <t>デ</t>
    </rPh>
    <rPh sb="5" eb="6">
      <t>エン</t>
    </rPh>
    <phoneticPr fontId="2"/>
  </si>
  <si>
    <t>実収入(円)*1　　Ａ</t>
    <rPh sb="0" eb="1">
      <t>ジツ</t>
    </rPh>
    <rPh sb="1" eb="2">
      <t>オサム</t>
    </rPh>
    <rPh sb="2" eb="3">
      <t>イリ</t>
    </rPh>
    <rPh sb="4" eb="5">
      <t>エン</t>
    </rPh>
    <phoneticPr fontId="2"/>
  </si>
  <si>
    <t>*1 実収入:一般に言われる税込み収入であり，世帯員全員の現金収入を合計したものである</t>
    <rPh sb="3" eb="4">
      <t>ジツ</t>
    </rPh>
    <rPh sb="4" eb="6">
      <t>シュウニュウ</t>
    </rPh>
    <phoneticPr fontId="2"/>
  </si>
  <si>
    <t>*2 消費支出:いわゆる生活費のことであり，日常の生活を営むに当たり必要な商品やサービスを購入して実際に支払った金額である。</t>
    <rPh sb="3" eb="5">
      <t>ショウヒ</t>
    </rPh>
    <rPh sb="5" eb="7">
      <t>シシュツ</t>
    </rPh>
    <phoneticPr fontId="2"/>
  </si>
  <si>
    <t>係数Ｆ　消費転換係数</t>
    <rPh sb="0" eb="2">
      <t>ケイスウ</t>
    </rPh>
    <rPh sb="4" eb="6">
      <t>ショウヒ</t>
    </rPh>
    <rPh sb="6" eb="8">
      <t>テンカン</t>
    </rPh>
    <rPh sb="8" eb="10">
      <t>ケイスウ</t>
    </rPh>
    <phoneticPr fontId="2"/>
  </si>
  <si>
    <t>就　業　者
誘　発　数</t>
    <rPh sb="0" eb="1">
      <t>シュウ</t>
    </rPh>
    <rPh sb="2" eb="3">
      <t>ギョウ</t>
    </rPh>
    <rPh sb="4" eb="5">
      <t>シャ</t>
    </rPh>
    <rPh sb="6" eb="7">
      <t>ユウ</t>
    </rPh>
    <rPh sb="8" eb="9">
      <t>ハツ</t>
    </rPh>
    <rPh sb="10" eb="11">
      <t>カズ</t>
    </rPh>
    <phoneticPr fontId="2"/>
  </si>
  <si>
    <t>雇　用　者
誘　発　数</t>
    <rPh sb="0" eb="1">
      <t>ヤトイ</t>
    </rPh>
    <rPh sb="2" eb="3">
      <t>ヨウ</t>
    </rPh>
    <rPh sb="4" eb="5">
      <t>シャ</t>
    </rPh>
    <rPh sb="6" eb="7">
      <t>ユウ</t>
    </rPh>
    <rPh sb="8" eb="9">
      <t>ハツ</t>
    </rPh>
    <rPh sb="10" eb="11">
      <t>カズ</t>
    </rPh>
    <phoneticPr fontId="2"/>
  </si>
  <si>
    <t>(単位：人､四捨五入のため合計と内訳は必ずしも一致しません。)</t>
    <rPh sb="4" eb="5">
      <t>ヒト</t>
    </rPh>
    <phoneticPr fontId="2"/>
  </si>
  <si>
    <t>直　接　効　果</t>
    <rPh sb="0" eb="1">
      <t>チョク</t>
    </rPh>
    <rPh sb="2" eb="3">
      <t>セツ</t>
    </rPh>
    <rPh sb="4" eb="5">
      <t>コウ</t>
    </rPh>
    <rPh sb="6" eb="7">
      <t>ハタシ</t>
    </rPh>
    <phoneticPr fontId="2"/>
  </si>
  <si>
    <t>１</t>
    <phoneticPr fontId="2"/>
  </si>
  <si>
    <t>２</t>
    <phoneticPr fontId="2"/>
  </si>
  <si>
    <t>３</t>
    <phoneticPr fontId="2"/>
  </si>
  <si>
    <t>４</t>
    <phoneticPr fontId="2"/>
  </si>
  <si>
    <t>５</t>
    <phoneticPr fontId="2"/>
  </si>
  <si>
    <t>６</t>
    <phoneticPr fontId="2"/>
  </si>
  <si>
    <t>７</t>
    <phoneticPr fontId="2"/>
  </si>
  <si>
    <t>８</t>
    <phoneticPr fontId="2"/>
  </si>
  <si>
    <t>(5)　就業係数･雇用係数</t>
    <rPh sb="4" eb="6">
      <t>シュウギョウ</t>
    </rPh>
    <rPh sb="6" eb="8">
      <t>ケイスウ</t>
    </rPh>
    <rPh sb="9" eb="11">
      <t>コヨウ</t>
    </rPh>
    <rPh sb="11" eb="13">
      <t>ケイスウ</t>
    </rPh>
    <phoneticPr fontId="2"/>
  </si>
  <si>
    <t>従業者総数</t>
    <rPh sb="0" eb="2">
      <t>ジュウギョウ</t>
    </rPh>
    <rPh sb="2" eb="3">
      <t>シャ</t>
    </rPh>
    <rPh sb="3" eb="5">
      <t>ソウスウ</t>
    </rPh>
    <phoneticPr fontId="2"/>
  </si>
  <si>
    <t>個人業主</t>
    <rPh sb="0" eb="2">
      <t>コジン</t>
    </rPh>
    <rPh sb="2" eb="4">
      <t>ギョウシュ</t>
    </rPh>
    <phoneticPr fontId="2"/>
  </si>
  <si>
    <t>家族従業者</t>
    <rPh sb="0" eb="2">
      <t>カゾク</t>
    </rPh>
    <rPh sb="2" eb="5">
      <t>ジュウギョウシャ</t>
    </rPh>
    <phoneticPr fontId="2"/>
  </si>
  <si>
    <t>有給役員･
雇用者</t>
    <rPh sb="0" eb="2">
      <t>ユウキュウ</t>
    </rPh>
    <rPh sb="2" eb="4">
      <t>ヤクイン</t>
    </rPh>
    <rPh sb="6" eb="9">
      <t>コヨウシャ</t>
    </rPh>
    <phoneticPr fontId="2"/>
  </si>
  <si>
    <t>有給役員</t>
    <rPh sb="0" eb="2">
      <t>ユウキュウ</t>
    </rPh>
    <rPh sb="2" eb="4">
      <t>ヤクイン</t>
    </rPh>
    <phoneticPr fontId="2"/>
  </si>
  <si>
    <t>雇用者</t>
    <rPh sb="0" eb="3">
      <t>コヨウシャ</t>
    </rPh>
    <phoneticPr fontId="2"/>
  </si>
  <si>
    <t>常用雇用</t>
    <rPh sb="0" eb="2">
      <t>ジョウヨウ</t>
    </rPh>
    <rPh sb="2" eb="4">
      <t>コヨウ</t>
    </rPh>
    <phoneticPr fontId="27"/>
  </si>
  <si>
    <t>臨時･日雇</t>
    <rPh sb="0" eb="2">
      <t>リンジ</t>
    </rPh>
    <rPh sb="3" eb="4">
      <t>ニチ</t>
    </rPh>
    <rPh sb="4" eb="5">
      <t>ヤトイ</t>
    </rPh>
    <phoneticPr fontId="27"/>
  </si>
  <si>
    <t>Ｈ</t>
    <phoneticPr fontId="2"/>
  </si>
  <si>
    <t>Ｆ=Ｇ+Ｈ</t>
    <phoneticPr fontId="2"/>
  </si>
  <si>
    <t>Ｄ=Ｅ+Ｆ</t>
    <phoneticPr fontId="2"/>
  </si>
  <si>
    <t>Ａ=Ｂ+Ｃ+Ｄ</t>
    <phoneticPr fontId="2"/>
  </si>
  <si>
    <t>就業係数</t>
    <rPh sb="0" eb="2">
      <t>シュウギョウ</t>
    </rPh>
    <rPh sb="2" eb="4">
      <t>ケイスウ</t>
    </rPh>
    <phoneticPr fontId="2"/>
  </si>
  <si>
    <t>雇用係数</t>
    <rPh sb="0" eb="2">
      <t>コヨウ</t>
    </rPh>
    <rPh sb="2" eb="4">
      <t>ケイスウ</t>
    </rPh>
    <phoneticPr fontId="2"/>
  </si>
  <si>
    <t>(単位：人)</t>
    <rPh sb="1" eb="3">
      <t>タンイ</t>
    </rPh>
    <rPh sb="4" eb="5">
      <t>ヒト</t>
    </rPh>
    <phoneticPr fontId="2"/>
  </si>
  <si>
    <r>
      <t>県内生産額</t>
    </r>
    <r>
      <rPr>
        <sz val="8"/>
        <rFont val="ＭＳ Ｐゴシック"/>
        <family val="3"/>
        <charset val="128"/>
      </rPr>
      <t>(単位:百万円､(1)生産者価格評価表より)</t>
    </r>
    <rPh sb="0" eb="2">
      <t>ケンナイ</t>
    </rPh>
    <rPh sb="2" eb="5">
      <t>セイサンガク</t>
    </rPh>
    <rPh sb="6" eb="8">
      <t>タンイ</t>
    </rPh>
    <rPh sb="9" eb="11">
      <t>ヒャクマン</t>
    </rPh>
    <rPh sb="11" eb="12">
      <t>エン</t>
    </rPh>
    <rPh sb="16" eb="19">
      <t>セイサンシャ</t>
    </rPh>
    <rPh sb="19" eb="21">
      <t>カカク</t>
    </rPh>
    <rPh sb="21" eb="23">
      <t>ヒョウカ</t>
    </rPh>
    <rPh sb="23" eb="24">
      <t>ヒョウ</t>
    </rPh>
    <phoneticPr fontId="2"/>
  </si>
  <si>
    <t>Ｊ=Ａ/Ｉ</t>
    <phoneticPr fontId="2"/>
  </si>
  <si>
    <t>Ｋ=Ｄ/Ｉ</t>
    <phoneticPr fontId="2"/>
  </si>
  <si>
    <t>係数Ｈ　就業係数</t>
    <rPh sb="4" eb="6">
      <t>シュウギョウ</t>
    </rPh>
    <rPh sb="6" eb="8">
      <t>ケイスウ</t>
    </rPh>
    <phoneticPr fontId="2"/>
  </si>
  <si>
    <t>係数Ｉ　雇用係数</t>
    <rPh sb="4" eb="6">
      <t>コヨウ</t>
    </rPh>
    <phoneticPr fontId="2"/>
  </si>
  <si>
    <t xml:space="preserve">(係数Ａ～Ｉは､シート｢④係数｣を参照)
</t>
    <rPh sb="1" eb="3">
      <t>ケイスウ</t>
    </rPh>
    <rPh sb="13" eb="15">
      <t>ケイスウ</t>
    </rPh>
    <rPh sb="17" eb="19">
      <t>サンショウ</t>
    </rPh>
    <phoneticPr fontId="2"/>
  </si>
  <si>
    <t>(⑦×Ｈ)</t>
    <phoneticPr fontId="2"/>
  </si>
  <si>
    <t>(⑦×Ｉ)</t>
    <phoneticPr fontId="2"/>
  </si>
  <si>
    <t>(②×Ｈ)</t>
    <phoneticPr fontId="2"/>
  </si>
  <si>
    <t>(②×Ｉ)</t>
    <phoneticPr fontId="2"/>
  </si>
  <si>
    <t>(⑭×Ｈ)</t>
    <phoneticPr fontId="2"/>
  </si>
  <si>
    <t>(⑭×Ｉ)</t>
    <phoneticPr fontId="2"/>
  </si>
  <si>
    <t>(１+３+５)</t>
    <phoneticPr fontId="2"/>
  </si>
  <si>
    <t>(２+４+６)</t>
    <phoneticPr fontId="2"/>
  </si>
  <si>
    <t>(単位：百万円、就業者･雇用者：人　四捨五入のため合計と内訳は必ずしも一致しません。)</t>
    <rPh sb="1" eb="3">
      <t>タンイ</t>
    </rPh>
    <rPh sb="4" eb="6">
      <t>ヒャクマン</t>
    </rPh>
    <rPh sb="6" eb="7">
      <t>エン</t>
    </rPh>
    <rPh sb="8" eb="11">
      <t>シュウギョウシャ</t>
    </rPh>
    <rPh sb="12" eb="15">
      <t>コヨウシャ</t>
    </rPh>
    <rPh sb="16" eb="17">
      <t>ヒト</t>
    </rPh>
    <rPh sb="18" eb="22">
      <t>シシャゴニュウ</t>
    </rPh>
    <rPh sb="25" eb="27">
      <t>ゴウケイ</t>
    </rPh>
    <rPh sb="28" eb="30">
      <t>ウチワケ</t>
    </rPh>
    <rPh sb="31" eb="32">
      <t>カナラ</t>
    </rPh>
    <rPh sb="35" eb="37">
      <t>イッチ</t>
    </rPh>
    <phoneticPr fontId="2"/>
  </si>
  <si>
    <t>就業者誘発数1</t>
    <rPh sb="0" eb="3">
      <t>シュウギョウシャ</t>
    </rPh>
    <rPh sb="3" eb="5">
      <t>ユウハツ</t>
    </rPh>
    <rPh sb="5" eb="6">
      <t>カズ</t>
    </rPh>
    <phoneticPr fontId="2"/>
  </si>
  <si>
    <t>雇用者誘発数2</t>
    <rPh sb="0" eb="3">
      <t>コヨウシャ</t>
    </rPh>
    <rPh sb="3" eb="5">
      <t>ユウハツ</t>
    </rPh>
    <rPh sb="5" eb="6">
      <t>カズ</t>
    </rPh>
    <phoneticPr fontId="2"/>
  </si>
  <si>
    <t>就業者誘発数3</t>
    <rPh sb="0" eb="3">
      <t>シュウギョウシャ</t>
    </rPh>
    <rPh sb="3" eb="5">
      <t>ユウハツ</t>
    </rPh>
    <rPh sb="5" eb="6">
      <t>カズ</t>
    </rPh>
    <phoneticPr fontId="2"/>
  </si>
  <si>
    <t>雇用者誘発数4</t>
    <rPh sb="0" eb="3">
      <t>コヨウシャ</t>
    </rPh>
    <rPh sb="3" eb="5">
      <t>ユウハツ</t>
    </rPh>
    <rPh sb="5" eb="6">
      <t>カズ</t>
    </rPh>
    <phoneticPr fontId="2"/>
  </si>
  <si>
    <t>就業者誘発数5</t>
    <rPh sb="0" eb="3">
      <t>シュウギョウシャ</t>
    </rPh>
    <rPh sb="3" eb="5">
      <t>ユウハツ</t>
    </rPh>
    <rPh sb="5" eb="6">
      <t>カズ</t>
    </rPh>
    <phoneticPr fontId="2"/>
  </si>
  <si>
    <t>雇用者誘発数6</t>
    <rPh sb="0" eb="3">
      <t>コヨウシャ</t>
    </rPh>
    <rPh sb="3" eb="5">
      <t>ユウハツ</t>
    </rPh>
    <rPh sb="5" eb="6">
      <t>カズ</t>
    </rPh>
    <phoneticPr fontId="2"/>
  </si>
  <si>
    <t>*4 就業者誘発数：生産誘発によって創出される個人業主､家族従業者､有給役員および雇用者(常用雇用者､臨時･日雇)の総数。</t>
    <phoneticPr fontId="2"/>
  </si>
  <si>
    <t>*5 雇用者誘発数：生産誘発によって創出される有給役員および雇用者(常用雇用､臨時･日雇)の総数。</t>
    <phoneticPr fontId="2"/>
  </si>
  <si>
    <t>×逆行列係数(開放型)Ｅ　　　　　　</t>
    <rPh sb="1" eb="4">
      <t>ギャクギョウレツ</t>
    </rPh>
    <rPh sb="4" eb="6">
      <t>ケイスウ</t>
    </rPh>
    <rPh sb="7" eb="9">
      <t>カイホウ</t>
    </rPh>
    <rPh sb="9" eb="10">
      <t>カタ</t>
    </rPh>
    <phoneticPr fontId="2"/>
  </si>
  <si>
    <t>逆　行　列
係   　 数
（開放型）</t>
    <rPh sb="0" eb="1">
      <t>ギャク</t>
    </rPh>
    <rPh sb="2" eb="3">
      <t>ギョウ</t>
    </rPh>
    <rPh sb="4" eb="5">
      <t>レツ</t>
    </rPh>
    <rPh sb="6" eb="7">
      <t>カカリ</t>
    </rPh>
    <rPh sb="12" eb="13">
      <t>カズ</t>
    </rPh>
    <rPh sb="15" eb="17">
      <t>カイホウ</t>
    </rPh>
    <rPh sb="17" eb="18">
      <t>カタ</t>
    </rPh>
    <phoneticPr fontId="2"/>
  </si>
  <si>
    <t>係数Ｅ　逆行列係数(開放型)</t>
    <rPh sb="0" eb="2">
      <t>ケイスウ</t>
    </rPh>
    <rPh sb="4" eb="5">
      <t>ギャク</t>
    </rPh>
    <rPh sb="5" eb="7">
      <t>ギョウレツ</t>
    </rPh>
    <rPh sb="7" eb="9">
      <t>ケイスウ</t>
    </rPh>
    <rPh sb="10" eb="12">
      <t>カイホウ</t>
    </rPh>
    <rPh sb="12" eb="13">
      <t>カタ</t>
    </rPh>
    <phoneticPr fontId="2"/>
  </si>
  <si>
    <t>(3) 逆行列係数表(開放型)　　　　　　　</t>
    <rPh sb="4" eb="5">
      <t>ギャク</t>
    </rPh>
    <rPh sb="5" eb="7">
      <t>ギョウレツ</t>
    </rPh>
    <rPh sb="7" eb="9">
      <t>ケイスウ</t>
    </rPh>
    <rPh sb="9" eb="10">
      <t>ヒョウ</t>
    </rPh>
    <rPh sb="11" eb="13">
      <t>カイホウ</t>
    </rPh>
    <rPh sb="13" eb="14">
      <t>カタ</t>
    </rPh>
    <phoneticPr fontId="2"/>
  </si>
  <si>
    <t>パルプ・紙・木製品</t>
  </si>
  <si>
    <t>石油・石炭製品</t>
  </si>
  <si>
    <t>窯業・土石製品</t>
  </si>
  <si>
    <t>はん用機械</t>
  </si>
  <si>
    <t>生産用機械</t>
  </si>
  <si>
    <t>業務用機械</t>
  </si>
  <si>
    <t>金融・保険</t>
  </si>
  <si>
    <t>運輸・郵便</t>
  </si>
  <si>
    <t>教育・研究</t>
  </si>
  <si>
    <t>医療・福祉</t>
  </si>
  <si>
    <t>対事業所サービス</t>
  </si>
  <si>
    <t>対個人サービス</t>
  </si>
  <si>
    <t>44</t>
  </si>
  <si>
    <t>45</t>
  </si>
  <si>
    <t>46</t>
  </si>
  <si>
    <t>正社員・
正職員</t>
    <rPh sb="0" eb="3">
      <t>セイシャイン</t>
    </rPh>
    <rPh sb="5" eb="8">
      <t>セイショクイン</t>
    </rPh>
    <phoneticPr fontId="4"/>
  </si>
  <si>
    <t>正社員・
正職員以外</t>
    <rPh sb="0" eb="3">
      <t>セイシャイン</t>
    </rPh>
    <rPh sb="5" eb="8">
      <t>セイショクイン</t>
    </rPh>
    <rPh sb="8" eb="10">
      <t>イガイ</t>
    </rPh>
    <phoneticPr fontId="4"/>
  </si>
  <si>
    <t>化学製品  　　　  　</t>
  </si>
  <si>
    <t>石油・石炭製品　　　</t>
  </si>
  <si>
    <t>窯業・土石製品　　</t>
  </si>
  <si>
    <t>鉄鋼　　　　　　　　</t>
  </si>
  <si>
    <t>非鉄金属　　　　　　</t>
  </si>
  <si>
    <t>金属製品　　　　　　</t>
  </si>
  <si>
    <t>金融・保険　　　　　</t>
  </si>
  <si>
    <t>教育・研究　　　　　</t>
  </si>
  <si>
    <t>合計</t>
    <rPh sb="0" eb="2">
      <t>ゴウケイ</t>
    </rPh>
    <phoneticPr fontId="4"/>
  </si>
  <si>
    <t>鉱業</t>
    <rPh sb="0" eb="2">
      <t>コウギョウ</t>
    </rPh>
    <phoneticPr fontId="28"/>
  </si>
  <si>
    <t>飲食料品　　　　　　　</t>
    <rPh sb="0" eb="2">
      <t>インショク</t>
    </rPh>
    <phoneticPr fontId="28"/>
  </si>
  <si>
    <t>繊維製品　</t>
  </si>
  <si>
    <t>はん用機械</t>
    <rPh sb="2" eb="3">
      <t>ヨウ</t>
    </rPh>
    <rPh sb="3" eb="5">
      <t>キカイ</t>
    </rPh>
    <phoneticPr fontId="28"/>
  </si>
  <si>
    <t>生産用機械</t>
    <rPh sb="0" eb="2">
      <t>セイサン</t>
    </rPh>
    <rPh sb="2" eb="3">
      <t>ヨウ</t>
    </rPh>
    <rPh sb="3" eb="5">
      <t>キカイ</t>
    </rPh>
    <phoneticPr fontId="28"/>
  </si>
  <si>
    <t>業務用機械</t>
    <rPh sb="0" eb="2">
      <t>ギョウム</t>
    </rPh>
    <rPh sb="2" eb="3">
      <t>ヨウ</t>
    </rPh>
    <rPh sb="3" eb="5">
      <t>キカイ</t>
    </rPh>
    <phoneticPr fontId="28"/>
  </si>
  <si>
    <t>電子部品</t>
    <rPh sb="0" eb="2">
      <t>デンシ</t>
    </rPh>
    <rPh sb="2" eb="4">
      <t>ブヒン</t>
    </rPh>
    <phoneticPr fontId="28"/>
  </si>
  <si>
    <t>電気機械　　　　　　</t>
  </si>
  <si>
    <t>輸送機械  　　　　　</t>
  </si>
  <si>
    <t>運輸・郵便　　　</t>
    <rPh sb="3" eb="5">
      <t>ユウビン</t>
    </rPh>
    <phoneticPr fontId="34"/>
  </si>
  <si>
    <t>情報通信</t>
    <rPh sb="0" eb="2">
      <t>ジョウホウ</t>
    </rPh>
    <rPh sb="2" eb="4">
      <t>ツウシン</t>
    </rPh>
    <phoneticPr fontId="28"/>
  </si>
  <si>
    <t>医療・福祉</t>
    <rPh sb="0" eb="2">
      <t>イリョウ</t>
    </rPh>
    <rPh sb="3" eb="5">
      <t>フクシ</t>
    </rPh>
    <phoneticPr fontId="28"/>
  </si>
  <si>
    <t>対個人サービス</t>
    <rPh sb="0" eb="1">
      <t>タイ</t>
    </rPh>
    <rPh sb="1" eb="3">
      <t>コジン</t>
    </rPh>
    <phoneticPr fontId="34"/>
  </si>
  <si>
    <t>事務用品</t>
    <rPh sb="0" eb="2">
      <t>ジム</t>
    </rPh>
    <rPh sb="2" eb="4">
      <t>ヨウヒン</t>
    </rPh>
    <phoneticPr fontId="28"/>
  </si>
  <si>
    <t>分類不明</t>
    <rPh sb="0" eb="2">
      <t>ブンルイ</t>
    </rPh>
    <rPh sb="2" eb="4">
      <t>フメイ</t>
    </rPh>
    <phoneticPr fontId="28"/>
  </si>
  <si>
    <t>農業サービス</t>
  </si>
  <si>
    <t>石炭・原油・天然ガス</t>
  </si>
  <si>
    <t>飲料</t>
    <rPh sb="0" eb="2">
      <t>インリョウ</t>
    </rPh>
    <phoneticPr fontId="28"/>
  </si>
  <si>
    <t>飼料・有機質肥料（別掲を除く。）</t>
  </si>
  <si>
    <t>衣服・その他の繊維既製品</t>
    <rPh sb="9" eb="10">
      <t>スデ</t>
    </rPh>
    <phoneticPr fontId="28"/>
  </si>
  <si>
    <t>木材・木製品</t>
    <rPh sb="0" eb="2">
      <t>モクザイ</t>
    </rPh>
    <phoneticPr fontId="34"/>
  </si>
  <si>
    <t>家具・装備品</t>
  </si>
  <si>
    <t>パルプ・紙・板紙・加工紙</t>
  </si>
  <si>
    <t>印刷・製版・製本</t>
    <rPh sb="3" eb="5">
      <t>セイハン</t>
    </rPh>
    <rPh sb="6" eb="8">
      <t>セイホン</t>
    </rPh>
    <phoneticPr fontId="28"/>
  </si>
  <si>
    <t>無機化学工業製品</t>
    <rPh sb="4" eb="6">
      <t>コウギョウ</t>
    </rPh>
    <rPh sb="6" eb="8">
      <t>セイヒン</t>
    </rPh>
    <phoneticPr fontId="28"/>
  </si>
  <si>
    <t>石油化学基礎製品</t>
    <rPh sb="0" eb="2">
      <t>セキユ</t>
    </rPh>
    <rPh sb="6" eb="8">
      <t>セイヒン</t>
    </rPh>
    <phoneticPr fontId="28"/>
  </si>
  <si>
    <t>医薬品</t>
    <rPh sb="0" eb="3">
      <t>イヤクヒン</t>
    </rPh>
    <phoneticPr fontId="28"/>
  </si>
  <si>
    <t>化学最終製品（医薬品を除く。）</t>
    <rPh sb="7" eb="9">
      <t>イヤク</t>
    </rPh>
    <rPh sb="9" eb="10">
      <t>ヒン</t>
    </rPh>
    <phoneticPr fontId="28"/>
  </si>
  <si>
    <t>プラスチック製品</t>
  </si>
  <si>
    <t>ゴム製品</t>
  </si>
  <si>
    <t>ガラス・ガラス製品</t>
  </si>
  <si>
    <t>セメント・セメント製品</t>
  </si>
  <si>
    <t>その他の窯業・土石製品</t>
  </si>
  <si>
    <t>銑鉄・粗鋼</t>
  </si>
  <si>
    <t>その他の鉄鋼製品</t>
    <rPh sb="2" eb="3">
      <t>タ</t>
    </rPh>
    <rPh sb="4" eb="6">
      <t>テッコウ</t>
    </rPh>
    <rPh sb="6" eb="8">
      <t>セイヒン</t>
    </rPh>
    <phoneticPr fontId="28"/>
  </si>
  <si>
    <t>非鉄金属製錬・精製</t>
  </si>
  <si>
    <t>建設・建築用金属製品</t>
  </si>
  <si>
    <t>電子デバイス</t>
    <rPh sb="0" eb="2">
      <t>デンシ</t>
    </rPh>
    <phoneticPr fontId="28"/>
  </si>
  <si>
    <t>その他の電子部品</t>
    <rPh sb="2" eb="3">
      <t>タ</t>
    </rPh>
    <rPh sb="4" eb="6">
      <t>デンシ</t>
    </rPh>
    <rPh sb="6" eb="8">
      <t>ブヒン</t>
    </rPh>
    <phoneticPr fontId="28"/>
  </si>
  <si>
    <t>産業用電気機器</t>
    <rPh sb="0" eb="3">
      <t>サンギョウヨウ</t>
    </rPh>
    <rPh sb="3" eb="5">
      <t>デンキ</t>
    </rPh>
    <rPh sb="5" eb="7">
      <t>キキ</t>
    </rPh>
    <phoneticPr fontId="28"/>
  </si>
  <si>
    <t>民生用電気機器</t>
    <rPh sb="5" eb="7">
      <t>キキ</t>
    </rPh>
    <phoneticPr fontId="28"/>
  </si>
  <si>
    <t>電子応用装置・電気計測器</t>
    <rPh sb="0" eb="2">
      <t>デンシ</t>
    </rPh>
    <rPh sb="2" eb="4">
      <t>オウヨウ</t>
    </rPh>
    <rPh sb="4" eb="6">
      <t>ソウチ</t>
    </rPh>
    <rPh sb="7" eb="9">
      <t>デンキ</t>
    </rPh>
    <rPh sb="9" eb="12">
      <t>ケイソクキ</t>
    </rPh>
    <phoneticPr fontId="28"/>
  </si>
  <si>
    <t>その他の電気機械</t>
    <rPh sb="2" eb="3">
      <t>タ</t>
    </rPh>
    <rPh sb="4" eb="6">
      <t>デンキ</t>
    </rPh>
    <rPh sb="6" eb="8">
      <t>キカイ</t>
    </rPh>
    <phoneticPr fontId="28"/>
  </si>
  <si>
    <t>電子計算機・同附属装置</t>
    <rPh sb="0" eb="2">
      <t>デンシ</t>
    </rPh>
    <rPh sb="2" eb="5">
      <t>ケイサンキ</t>
    </rPh>
    <rPh sb="6" eb="7">
      <t>ドウ</t>
    </rPh>
    <rPh sb="7" eb="9">
      <t>フゾク</t>
    </rPh>
    <rPh sb="9" eb="11">
      <t>ソウチ</t>
    </rPh>
    <phoneticPr fontId="28"/>
  </si>
  <si>
    <t>乗用車</t>
    <rPh sb="0" eb="3">
      <t>ジョウヨウシャ</t>
    </rPh>
    <phoneticPr fontId="28"/>
  </si>
  <si>
    <t>その他の自動車</t>
    <rPh sb="2" eb="3">
      <t>タ</t>
    </rPh>
    <rPh sb="4" eb="7">
      <t>ジドウシャ</t>
    </rPh>
    <phoneticPr fontId="28"/>
  </si>
  <si>
    <t>自動車部品・同附属品</t>
  </si>
  <si>
    <t>船舶・同修理</t>
  </si>
  <si>
    <t>その他の輸送機械・同修理</t>
  </si>
  <si>
    <t>再生資源回収・加工処理</t>
    <rPh sb="0" eb="2">
      <t>サイセイ</t>
    </rPh>
    <rPh sb="2" eb="4">
      <t>シゲン</t>
    </rPh>
    <rPh sb="4" eb="6">
      <t>カイシュウ</t>
    </rPh>
    <rPh sb="7" eb="9">
      <t>カコウ</t>
    </rPh>
    <rPh sb="9" eb="11">
      <t>ショリ</t>
    </rPh>
    <phoneticPr fontId="28"/>
  </si>
  <si>
    <t>建築</t>
  </si>
  <si>
    <t>公共事業</t>
    <rPh sb="0" eb="2">
      <t>コウキョウ</t>
    </rPh>
    <rPh sb="2" eb="4">
      <t>ジギョウ</t>
    </rPh>
    <phoneticPr fontId="28"/>
  </si>
  <si>
    <t>その他の土木建設</t>
    <rPh sb="2" eb="3">
      <t>タ</t>
    </rPh>
    <rPh sb="4" eb="6">
      <t>ドボク</t>
    </rPh>
    <rPh sb="6" eb="8">
      <t>ケンセツ</t>
    </rPh>
    <phoneticPr fontId="28"/>
  </si>
  <si>
    <t>ガス・熱供給</t>
  </si>
  <si>
    <t>住宅賃貸料（帰属家賃）</t>
    <rPh sb="0" eb="2">
      <t>ジュウタク</t>
    </rPh>
    <rPh sb="2" eb="5">
      <t>チンタイリョウ</t>
    </rPh>
    <rPh sb="6" eb="8">
      <t>キゾク</t>
    </rPh>
    <rPh sb="8" eb="10">
      <t>ヤチン</t>
    </rPh>
    <phoneticPr fontId="28"/>
  </si>
  <si>
    <t>道路輸送（自家輸送を除く。）</t>
    <rPh sb="7" eb="9">
      <t>ユソウ</t>
    </rPh>
    <phoneticPr fontId="28"/>
  </si>
  <si>
    <t>自家輸送</t>
  </si>
  <si>
    <t>貨物利用運送</t>
    <rPh sb="2" eb="4">
      <t>リヨウ</t>
    </rPh>
    <rPh sb="4" eb="6">
      <t>ウンソウ</t>
    </rPh>
    <phoneticPr fontId="28"/>
  </si>
  <si>
    <t>運輸附帯サービス</t>
    <rPh sb="2" eb="4">
      <t>フタイ</t>
    </rPh>
    <phoneticPr fontId="34"/>
  </si>
  <si>
    <t>郵便・信書便</t>
    <rPh sb="3" eb="5">
      <t>シンショ</t>
    </rPh>
    <rPh sb="5" eb="6">
      <t>ビン</t>
    </rPh>
    <phoneticPr fontId="28"/>
  </si>
  <si>
    <t>通信</t>
    <rPh sb="0" eb="2">
      <t>ツウシン</t>
    </rPh>
    <phoneticPr fontId="28"/>
  </si>
  <si>
    <t>情報サービス</t>
    <rPh sb="0" eb="2">
      <t>ジョウホウ</t>
    </rPh>
    <phoneticPr fontId="28"/>
  </si>
  <si>
    <t>インターネット附随サービス</t>
    <rPh sb="7" eb="9">
      <t>フズイ</t>
    </rPh>
    <phoneticPr fontId="28"/>
  </si>
  <si>
    <t>映像・音声・文字情報制作</t>
    <rPh sb="0" eb="2">
      <t>エイゾウ</t>
    </rPh>
    <rPh sb="3" eb="5">
      <t>オンセイ</t>
    </rPh>
    <rPh sb="6" eb="8">
      <t>モジ</t>
    </rPh>
    <rPh sb="8" eb="10">
      <t>ジョウホウ</t>
    </rPh>
    <rPh sb="10" eb="12">
      <t>セイサク</t>
    </rPh>
    <phoneticPr fontId="28"/>
  </si>
  <si>
    <t>医療</t>
    <rPh sb="0" eb="2">
      <t>イリョウ</t>
    </rPh>
    <phoneticPr fontId="28"/>
  </si>
  <si>
    <t>保健衛生</t>
    <rPh sb="0" eb="2">
      <t>ホケン</t>
    </rPh>
    <rPh sb="2" eb="4">
      <t>エイセイ</t>
    </rPh>
    <phoneticPr fontId="28"/>
  </si>
  <si>
    <t>社会保険・社会福祉</t>
    <rPh sb="0" eb="2">
      <t>シャカイ</t>
    </rPh>
    <rPh sb="2" eb="4">
      <t>ホケン</t>
    </rPh>
    <rPh sb="5" eb="7">
      <t>シャカイ</t>
    </rPh>
    <rPh sb="7" eb="9">
      <t>フクシ</t>
    </rPh>
    <phoneticPr fontId="28"/>
  </si>
  <si>
    <t>介護</t>
    <rPh sb="0" eb="2">
      <t>カイゴ</t>
    </rPh>
    <phoneticPr fontId="28"/>
  </si>
  <si>
    <t>物品賃貸サービス</t>
  </si>
  <si>
    <t>自動車整備・機械修理</t>
  </si>
  <si>
    <t>その他の対事業所サービス</t>
    <rPh sb="2" eb="3">
      <t>ホカ</t>
    </rPh>
    <rPh sb="4" eb="5">
      <t>タイ</t>
    </rPh>
    <rPh sb="5" eb="8">
      <t>ジギョウショ</t>
    </rPh>
    <phoneticPr fontId="28"/>
  </si>
  <si>
    <t>宿泊業</t>
    <rPh sb="0" eb="2">
      <t>シュクハク</t>
    </rPh>
    <rPh sb="2" eb="3">
      <t>ギョウ</t>
    </rPh>
    <phoneticPr fontId="28"/>
  </si>
  <si>
    <t>飲食サービス</t>
    <rPh sb="0" eb="2">
      <t>インショク</t>
    </rPh>
    <phoneticPr fontId="28"/>
  </si>
  <si>
    <t>洗濯・理容・美容・浴場業</t>
    <rPh sb="0" eb="2">
      <t>センタク</t>
    </rPh>
    <rPh sb="3" eb="5">
      <t>リヨウ</t>
    </rPh>
    <rPh sb="6" eb="8">
      <t>ビヨウ</t>
    </rPh>
    <rPh sb="9" eb="11">
      <t>ヨクジョウ</t>
    </rPh>
    <rPh sb="11" eb="12">
      <t>ギョウ</t>
    </rPh>
    <phoneticPr fontId="28"/>
  </si>
  <si>
    <t>娯楽サービス</t>
    <rPh sb="0" eb="2">
      <t>ゴラク</t>
    </rPh>
    <phoneticPr fontId="28"/>
  </si>
  <si>
    <t>その他の対個人サービス</t>
  </si>
  <si>
    <t>いも・豆類</t>
  </si>
  <si>
    <t>その他の鉱物</t>
    <rPh sb="2" eb="3">
      <t>タ</t>
    </rPh>
    <rPh sb="4" eb="6">
      <t>コウブツ</t>
    </rPh>
    <phoneticPr fontId="28"/>
  </si>
  <si>
    <t>食肉</t>
    <rPh sb="0" eb="2">
      <t>ショクニク</t>
    </rPh>
    <phoneticPr fontId="34"/>
  </si>
  <si>
    <t>精穀・製粉</t>
  </si>
  <si>
    <t>めん・パン・菓子類</t>
  </si>
  <si>
    <t>砂糖・油脂・調味料類</t>
  </si>
  <si>
    <t>酒類</t>
    <rPh sb="0" eb="1">
      <t>サケ</t>
    </rPh>
    <rPh sb="1" eb="2">
      <t>ルイ</t>
    </rPh>
    <phoneticPr fontId="28"/>
  </si>
  <si>
    <t>ニット生地</t>
  </si>
  <si>
    <t>その他の繊維工業製品</t>
    <rPh sb="2" eb="3">
      <t>タ</t>
    </rPh>
    <rPh sb="4" eb="6">
      <t>センイ</t>
    </rPh>
    <rPh sb="6" eb="8">
      <t>コウギョウ</t>
    </rPh>
    <rPh sb="8" eb="10">
      <t>セイヒン</t>
    </rPh>
    <phoneticPr fontId="28"/>
  </si>
  <si>
    <t>その他の衣服・身の回り品</t>
  </si>
  <si>
    <t>木材</t>
    <rPh sb="0" eb="2">
      <t>モクザイ</t>
    </rPh>
    <phoneticPr fontId="34"/>
  </si>
  <si>
    <t>パルプ</t>
  </si>
  <si>
    <t>紙・板紙</t>
  </si>
  <si>
    <t>ソーダ工業製品</t>
  </si>
  <si>
    <t>その他の無機化学工業製品</t>
    <rPh sb="8" eb="10">
      <t>コウギョウ</t>
    </rPh>
    <phoneticPr fontId="28"/>
  </si>
  <si>
    <t>石油化学基礎製品</t>
    <rPh sb="0" eb="2">
      <t>セキユ</t>
    </rPh>
    <rPh sb="2" eb="4">
      <t>カガク</t>
    </rPh>
    <rPh sb="4" eb="6">
      <t>キソ</t>
    </rPh>
    <rPh sb="6" eb="8">
      <t>セイヒン</t>
    </rPh>
    <phoneticPr fontId="28"/>
  </si>
  <si>
    <t>合成ゴム</t>
  </si>
  <si>
    <t>その他の有機化学工業製品</t>
    <rPh sb="8" eb="10">
      <t>コウギョウ</t>
    </rPh>
    <phoneticPr fontId="28"/>
  </si>
  <si>
    <t>塗料・印刷インキ</t>
  </si>
  <si>
    <t>タイヤ・チューブ</t>
  </si>
  <si>
    <t>その他のゴム製品</t>
  </si>
  <si>
    <t>建設用土石製品</t>
  </si>
  <si>
    <t>鉄屑</t>
  </si>
  <si>
    <t>冷延・めっき鋼材</t>
  </si>
  <si>
    <t>非鉄金属屑</t>
  </si>
  <si>
    <t>電線・ケーブル</t>
  </si>
  <si>
    <t>ボイラ・原動機</t>
  </si>
  <si>
    <t>ポンプ・圧縮機</t>
  </si>
  <si>
    <t>冷凍機・温湿調整装置</t>
  </si>
  <si>
    <t>その他のはん用機械</t>
    <rPh sb="2" eb="3">
      <t>タ</t>
    </rPh>
    <rPh sb="6" eb="7">
      <t>ヨウ</t>
    </rPh>
    <rPh sb="7" eb="9">
      <t>キカイ</t>
    </rPh>
    <phoneticPr fontId="28"/>
  </si>
  <si>
    <t>農業用機械</t>
    <rPh sb="2" eb="3">
      <t>ヨウ</t>
    </rPh>
    <phoneticPr fontId="28"/>
  </si>
  <si>
    <t>建設・鉱山機械</t>
    <rPh sb="0" eb="2">
      <t>ケンセツ</t>
    </rPh>
    <rPh sb="3" eb="5">
      <t>コウザン</t>
    </rPh>
    <phoneticPr fontId="28"/>
  </si>
  <si>
    <t>生活関連産業用機械</t>
    <rPh sb="7" eb="9">
      <t>キカイ</t>
    </rPh>
    <phoneticPr fontId="28"/>
  </si>
  <si>
    <t>基礎素材産業用機械</t>
  </si>
  <si>
    <t>金属加工機械</t>
    <rPh sb="0" eb="2">
      <t>キンゾク</t>
    </rPh>
    <rPh sb="2" eb="4">
      <t>カコウ</t>
    </rPh>
    <rPh sb="4" eb="6">
      <t>キカイ</t>
    </rPh>
    <phoneticPr fontId="28"/>
  </si>
  <si>
    <t>その他の生産用機械</t>
  </si>
  <si>
    <t>計測機器</t>
    <rPh sb="0" eb="2">
      <t>ケイソク</t>
    </rPh>
    <rPh sb="2" eb="4">
      <t>キキ</t>
    </rPh>
    <phoneticPr fontId="28"/>
  </si>
  <si>
    <t>光学機械・レンズ</t>
    <rPh sb="0" eb="2">
      <t>コウガク</t>
    </rPh>
    <rPh sb="2" eb="4">
      <t>キカイ</t>
    </rPh>
    <phoneticPr fontId="28"/>
  </si>
  <si>
    <t>民生用電気機器</t>
    <rPh sb="0" eb="3">
      <t>ミンセイヨウ</t>
    </rPh>
    <rPh sb="3" eb="5">
      <t>デンキ</t>
    </rPh>
    <rPh sb="5" eb="7">
      <t>キキ</t>
    </rPh>
    <phoneticPr fontId="28"/>
  </si>
  <si>
    <t>電子応用装置</t>
    <rPh sb="0" eb="2">
      <t>デンシ</t>
    </rPh>
    <rPh sb="2" eb="4">
      <t>オウヨウ</t>
    </rPh>
    <rPh sb="4" eb="6">
      <t>ソウチ</t>
    </rPh>
    <phoneticPr fontId="28"/>
  </si>
  <si>
    <t>電気計測器</t>
    <rPh sb="0" eb="2">
      <t>デンキ</t>
    </rPh>
    <rPh sb="2" eb="5">
      <t>ケイソクキ</t>
    </rPh>
    <phoneticPr fontId="28"/>
  </si>
  <si>
    <t>トラック・バス・その他の自動車</t>
  </si>
  <si>
    <t>鉄道車両・同修理</t>
  </si>
  <si>
    <t>航空機・同修理</t>
  </si>
  <si>
    <t>がん具・運動用品</t>
    <rPh sb="2" eb="3">
      <t>グ</t>
    </rPh>
    <rPh sb="4" eb="6">
      <t>ウンドウ</t>
    </rPh>
    <rPh sb="6" eb="8">
      <t>ヨウヒン</t>
    </rPh>
    <phoneticPr fontId="28"/>
  </si>
  <si>
    <t>その他の製造工業製品</t>
    <rPh sb="2" eb="3">
      <t>タ</t>
    </rPh>
    <rPh sb="4" eb="6">
      <t>セイゾウ</t>
    </rPh>
    <rPh sb="6" eb="8">
      <t>コウギョウ</t>
    </rPh>
    <rPh sb="8" eb="10">
      <t>セイヒン</t>
    </rPh>
    <phoneticPr fontId="28"/>
  </si>
  <si>
    <t>都市ガス</t>
  </si>
  <si>
    <t>道路貨物輸送（自家輸送を除く。）</t>
    <rPh sb="7" eb="9">
      <t>ジカ</t>
    </rPh>
    <rPh sb="9" eb="11">
      <t>ユソウ</t>
    </rPh>
    <phoneticPr fontId="28"/>
  </si>
  <si>
    <t>自家輸送（旅客自動車）</t>
    <rPh sb="7" eb="10">
      <t>ジドウシャ</t>
    </rPh>
    <phoneticPr fontId="28"/>
  </si>
  <si>
    <t>自家輸送（貨物自動車）</t>
    <rPh sb="7" eb="10">
      <t>ジドウシャ</t>
    </rPh>
    <phoneticPr fontId="28"/>
  </si>
  <si>
    <t>沿海・内水面輸送</t>
  </si>
  <si>
    <t>その他の運輸附帯サービス</t>
    <rPh sb="6" eb="8">
      <t>フタイ</t>
    </rPh>
    <phoneticPr fontId="34"/>
  </si>
  <si>
    <t>公務（中央）</t>
  </si>
  <si>
    <t>公務（地方）</t>
  </si>
  <si>
    <t>社会教育・その他の教育</t>
  </si>
  <si>
    <t>物品賃貸業（貸自動車業を除く。）</t>
  </si>
  <si>
    <t>貸自動車業</t>
    <rPh sb="0" eb="1">
      <t>カ</t>
    </rPh>
    <rPh sb="1" eb="4">
      <t>ジドウシャ</t>
    </rPh>
    <rPh sb="4" eb="5">
      <t>ギョウ</t>
    </rPh>
    <phoneticPr fontId="28"/>
  </si>
  <si>
    <t>自動車整備</t>
    <rPh sb="0" eb="3">
      <t>ジドウシャ</t>
    </rPh>
    <rPh sb="3" eb="5">
      <t>セイビ</t>
    </rPh>
    <phoneticPr fontId="28"/>
  </si>
  <si>
    <t>花き・花木類</t>
  </si>
  <si>
    <t>特用林産物（狩猟業を含む。）</t>
  </si>
  <si>
    <t>海面漁業</t>
    <rPh sb="0" eb="2">
      <t>カイメン</t>
    </rPh>
    <rPh sb="2" eb="4">
      <t>ギョギョウ</t>
    </rPh>
    <phoneticPr fontId="34"/>
  </si>
  <si>
    <t>砂利・採石</t>
  </si>
  <si>
    <t>塩・干・くん製品</t>
  </si>
  <si>
    <t>水産びん・かん詰</t>
  </si>
  <si>
    <t>パン類</t>
  </si>
  <si>
    <t>レトルト食品</t>
  </si>
  <si>
    <t>ウイスキー類</t>
  </si>
  <si>
    <t>茶・コーヒー</t>
  </si>
  <si>
    <t>有機質肥料（別掲を除く。）</t>
  </si>
  <si>
    <t>紡績糸</t>
  </si>
  <si>
    <t>綿・スフ織物（合繊短繊維織物を含む。）</t>
  </si>
  <si>
    <t>絹・人絹織物（合繊長繊維織物を含む。）</t>
  </si>
  <si>
    <t>その他の織物</t>
  </si>
  <si>
    <t>ニット製衣服</t>
  </si>
  <si>
    <t>じゅうたん・床敷物</t>
  </si>
  <si>
    <t>木材チップ</t>
  </si>
  <si>
    <t>木製家具</t>
  </si>
  <si>
    <t>金属製家具</t>
  </si>
  <si>
    <t>古紙</t>
  </si>
  <si>
    <t>洋紙・和紙</t>
  </si>
  <si>
    <t>段ボール</t>
  </si>
  <si>
    <t>塗工紙・建設用加工紙</t>
  </si>
  <si>
    <t>段ボール箱</t>
  </si>
  <si>
    <t>紙製衛生材料・用品</t>
  </si>
  <si>
    <t>印刷・製版・製本</t>
  </si>
  <si>
    <t>圧縮ガス・液化ガス</t>
  </si>
  <si>
    <t>メタン誘導品</t>
  </si>
  <si>
    <t>合成繊維</t>
    <rPh sb="0" eb="2">
      <t>ゴウセイ</t>
    </rPh>
    <rPh sb="2" eb="4">
      <t>センイ</t>
    </rPh>
    <phoneticPr fontId="34"/>
  </si>
  <si>
    <t>化粧品・歯磨</t>
  </si>
  <si>
    <t>印刷インキ</t>
  </si>
  <si>
    <t>ゼラチン・接着剤</t>
  </si>
  <si>
    <t>ゴム製・プラスチック製履物</t>
  </si>
  <si>
    <t>かばん・袋物・その他の革製品</t>
  </si>
  <si>
    <t>板ガラス・安全ガラス</t>
  </si>
  <si>
    <t>ガラス繊維・同製品</t>
  </si>
  <si>
    <t>その他のガラス製品</t>
  </si>
  <si>
    <t>セメント</t>
  </si>
  <si>
    <t>生コンクリート</t>
  </si>
  <si>
    <t>セメント製品</t>
  </si>
  <si>
    <t>炭素・黒鉛製品</t>
  </si>
  <si>
    <t>フェロアロイ</t>
  </si>
  <si>
    <t>粗鋼（転炉）</t>
  </si>
  <si>
    <t>粗鋼（電気炉）</t>
  </si>
  <si>
    <t>鋳鉄品及び鍛工品（鉄）</t>
  </si>
  <si>
    <t>鉄鋼シャースリット業</t>
  </si>
  <si>
    <t>鉛・亜鉛（再生を含む。）</t>
  </si>
  <si>
    <t>アルミニウム（再生を含む。）</t>
  </si>
  <si>
    <t>光ファイバケーブル</t>
  </si>
  <si>
    <t>アルミ圧延製品</t>
  </si>
  <si>
    <t>ボルト・ナット・リベット・スプリング</t>
  </si>
  <si>
    <t>金属製容器・製缶板金製品</t>
  </si>
  <si>
    <t>配管工事附属品・粉末や金製品・道具類</t>
    <rPh sb="4" eb="6">
      <t>フゾク</t>
    </rPh>
    <phoneticPr fontId="28"/>
  </si>
  <si>
    <t>ボイラ</t>
  </si>
  <si>
    <t>タービン</t>
  </si>
  <si>
    <t>ベアリング</t>
  </si>
  <si>
    <t>鋳造装置・プラスチック加工機械</t>
  </si>
  <si>
    <t>真空装置・真空機器</t>
    <rPh sb="0" eb="2">
      <t>シンクウ</t>
    </rPh>
    <rPh sb="2" eb="4">
      <t>ソウチ</t>
    </rPh>
    <rPh sb="5" eb="7">
      <t>シンクウ</t>
    </rPh>
    <rPh sb="7" eb="9">
      <t>キキ</t>
    </rPh>
    <phoneticPr fontId="28"/>
  </si>
  <si>
    <t>ロボット</t>
  </si>
  <si>
    <t>その他の生産用機械</t>
    <rPh sb="4" eb="7">
      <t>セイサンヨウ</t>
    </rPh>
    <rPh sb="7" eb="9">
      <t>キカイ</t>
    </rPh>
    <phoneticPr fontId="28"/>
  </si>
  <si>
    <t>液晶パネル</t>
  </si>
  <si>
    <t>電子回路</t>
    <rPh sb="0" eb="2">
      <t>デンシ</t>
    </rPh>
    <rPh sb="2" eb="4">
      <t>カイロ</t>
    </rPh>
    <phoneticPr fontId="28"/>
  </si>
  <si>
    <t>その他の電子部品</t>
    <rPh sb="6" eb="7">
      <t>ブ</t>
    </rPh>
    <phoneticPr fontId="28"/>
  </si>
  <si>
    <t>変圧器・変成器</t>
  </si>
  <si>
    <t>開閉制御装置・配電盤</t>
  </si>
  <si>
    <t>配線器具</t>
    <rPh sb="0" eb="2">
      <t>ハイセン</t>
    </rPh>
    <rPh sb="2" eb="4">
      <t>キグ</t>
    </rPh>
    <phoneticPr fontId="28"/>
  </si>
  <si>
    <t>内燃機関電装品</t>
    <rPh sb="0" eb="2">
      <t>ナイネン</t>
    </rPh>
    <rPh sb="2" eb="4">
      <t>キカン</t>
    </rPh>
    <rPh sb="4" eb="7">
      <t>デンソウヒン</t>
    </rPh>
    <phoneticPr fontId="28"/>
  </si>
  <si>
    <t>その他の産業用電気機器</t>
    <rPh sb="7" eb="9">
      <t>デンキ</t>
    </rPh>
    <rPh sb="9" eb="11">
      <t>キキ</t>
    </rPh>
    <phoneticPr fontId="28"/>
  </si>
  <si>
    <t>民生用エアコンディショナ</t>
    <rPh sb="0" eb="2">
      <t>ミンセイ</t>
    </rPh>
    <rPh sb="2" eb="3">
      <t>ヨウ</t>
    </rPh>
    <phoneticPr fontId="28"/>
  </si>
  <si>
    <t>民生用電気機器（エアコンを除く。）</t>
    <rPh sb="0" eb="2">
      <t>ミンセイ</t>
    </rPh>
    <rPh sb="2" eb="3">
      <t>ヨウ</t>
    </rPh>
    <rPh sb="3" eb="5">
      <t>デンキ</t>
    </rPh>
    <rPh sb="5" eb="7">
      <t>キキ</t>
    </rPh>
    <phoneticPr fontId="28"/>
  </si>
  <si>
    <t>ビデオ機器・デジタルカメラ</t>
  </si>
  <si>
    <t>携帯電話機</t>
    <rPh sb="0" eb="2">
      <t>ケイタイ</t>
    </rPh>
    <rPh sb="2" eb="4">
      <t>デンワ</t>
    </rPh>
    <rPh sb="4" eb="5">
      <t>キ</t>
    </rPh>
    <phoneticPr fontId="28"/>
  </si>
  <si>
    <t>無線電気通信機器（携帯電話機を除く。）</t>
    <rPh sb="9" eb="11">
      <t>ケイタイ</t>
    </rPh>
    <rPh sb="11" eb="13">
      <t>デンワ</t>
    </rPh>
    <rPh sb="13" eb="14">
      <t>キ</t>
    </rPh>
    <phoneticPr fontId="28"/>
  </si>
  <si>
    <t>パーソナルコンピュータ</t>
  </si>
  <si>
    <t>電子計算機本体（パソコンを除く。）</t>
    <rPh sb="0" eb="2">
      <t>デンシ</t>
    </rPh>
    <rPh sb="2" eb="5">
      <t>ケイサンキ</t>
    </rPh>
    <rPh sb="5" eb="7">
      <t>ホンタイ</t>
    </rPh>
    <phoneticPr fontId="28"/>
  </si>
  <si>
    <t>電子計算機附属装置</t>
    <rPh sb="5" eb="7">
      <t>フゾク</t>
    </rPh>
    <phoneticPr fontId="28"/>
  </si>
  <si>
    <t>自動車用内燃機関</t>
  </si>
  <si>
    <t>がん具</t>
  </si>
  <si>
    <t>筆記具・文具</t>
  </si>
  <si>
    <t>畳・わら加工品</t>
  </si>
  <si>
    <t>住宅建築（木造）</t>
  </si>
  <si>
    <t>住宅建築（非木造）</t>
  </si>
  <si>
    <t>非住宅建築（木造）</t>
  </si>
  <si>
    <t>非住宅建築（非木造）</t>
  </si>
  <si>
    <t>河川・下水道・その他の公共事業</t>
  </si>
  <si>
    <t>上水道・簡易水道</t>
  </si>
  <si>
    <t>不動産仲介・管理業</t>
  </si>
  <si>
    <t>バス</t>
  </si>
  <si>
    <t>ハイヤー・タクシー</t>
  </si>
  <si>
    <t>自家輸送（旅客自動車）</t>
    <rPh sb="2" eb="4">
      <t>ユソウ</t>
    </rPh>
    <rPh sb="7" eb="10">
      <t>ジドウシャ</t>
    </rPh>
    <phoneticPr fontId="28"/>
  </si>
  <si>
    <t>自家輸送（貨物自動車）</t>
    <rPh sb="2" eb="4">
      <t>ユソウ</t>
    </rPh>
    <rPh sb="7" eb="10">
      <t>ジドウシャ</t>
    </rPh>
    <phoneticPr fontId="28"/>
  </si>
  <si>
    <t>国際航空輸送</t>
  </si>
  <si>
    <t>国内航空旅客輸送</t>
  </si>
  <si>
    <t>国内航空貨物輸送</t>
  </si>
  <si>
    <t>航空機使用事業</t>
  </si>
  <si>
    <t>水運附帯サービス</t>
    <rPh sb="2" eb="4">
      <t>フタイ</t>
    </rPh>
    <phoneticPr fontId="28"/>
  </si>
  <si>
    <t>航空施設管理（産業）</t>
  </si>
  <si>
    <t>航空附帯サービス</t>
    <rPh sb="2" eb="4">
      <t>フタイ</t>
    </rPh>
    <phoneticPr fontId="28"/>
  </si>
  <si>
    <t>旅行・その他の運輸附帯サービス</t>
    <rPh sb="9" eb="11">
      <t>フタイ</t>
    </rPh>
    <phoneticPr fontId="28"/>
  </si>
  <si>
    <t>固定電気通信</t>
    <rPh sb="0" eb="2">
      <t>コテイ</t>
    </rPh>
    <rPh sb="2" eb="4">
      <t>デンキ</t>
    </rPh>
    <rPh sb="4" eb="6">
      <t>ツウシン</t>
    </rPh>
    <phoneticPr fontId="28"/>
  </si>
  <si>
    <t>移動電気通信</t>
    <rPh sb="0" eb="2">
      <t>イドウ</t>
    </rPh>
    <rPh sb="2" eb="4">
      <t>デンキ</t>
    </rPh>
    <rPh sb="4" eb="6">
      <t>ツウシン</t>
    </rPh>
    <phoneticPr fontId="28"/>
  </si>
  <si>
    <t>情報サービス</t>
  </si>
  <si>
    <t>映像・音声・文字情報制作業</t>
    <rPh sb="0" eb="2">
      <t>エイゾウ</t>
    </rPh>
    <rPh sb="3" eb="5">
      <t>オンセイ</t>
    </rPh>
    <rPh sb="6" eb="8">
      <t>モジ</t>
    </rPh>
    <rPh sb="8" eb="10">
      <t>ジョウホウ</t>
    </rPh>
    <rPh sb="10" eb="12">
      <t>セイサク</t>
    </rPh>
    <rPh sb="12" eb="13">
      <t>ギョウ</t>
    </rPh>
    <phoneticPr fontId="28"/>
  </si>
  <si>
    <t>新聞</t>
    <rPh sb="0" eb="2">
      <t>シンブン</t>
    </rPh>
    <phoneticPr fontId="28"/>
  </si>
  <si>
    <t>出版</t>
    <rPh sb="0" eb="2">
      <t>シュッパン</t>
    </rPh>
    <phoneticPr fontId="28"/>
  </si>
  <si>
    <t>社会福祉（産業）</t>
    <rPh sb="5" eb="7">
      <t>サンギョウ</t>
    </rPh>
    <phoneticPr fontId="28"/>
  </si>
  <si>
    <t>介護（施設サービス）</t>
    <rPh sb="0" eb="2">
      <t>カイゴ</t>
    </rPh>
    <rPh sb="3" eb="5">
      <t>シセツ</t>
    </rPh>
    <phoneticPr fontId="28"/>
  </si>
  <si>
    <t>介護（施設サービスを除く。）</t>
    <rPh sb="0" eb="2">
      <t>カイゴ</t>
    </rPh>
    <rPh sb="3" eb="5">
      <t>シセツ</t>
    </rPh>
    <rPh sb="10" eb="11">
      <t>ノゾ</t>
    </rPh>
    <phoneticPr fontId="28"/>
  </si>
  <si>
    <t>物品賃貸業（貸自動車を除く。）</t>
  </si>
  <si>
    <t>自動車整備</t>
    <rPh sb="0" eb="3">
      <t>ジドウシャ</t>
    </rPh>
    <rPh sb="3" eb="5">
      <t>セイビ</t>
    </rPh>
    <phoneticPr fontId="34"/>
  </si>
  <si>
    <t>法務・財務・会計サービス</t>
  </si>
  <si>
    <t>土木建築サービス</t>
  </si>
  <si>
    <t>労働者派遣サービス</t>
  </si>
  <si>
    <t>建物サービス</t>
  </si>
  <si>
    <t>その他の対事業所サービス</t>
  </si>
  <si>
    <t>洗濯業</t>
  </si>
  <si>
    <t>その他の洗濯・理容・美容・浴場業</t>
    <rPh sb="2" eb="3">
      <t>タ</t>
    </rPh>
    <rPh sb="4" eb="6">
      <t>センタク</t>
    </rPh>
    <rPh sb="7" eb="9">
      <t>リヨウ</t>
    </rPh>
    <rPh sb="10" eb="12">
      <t>ビヨウ</t>
    </rPh>
    <rPh sb="13" eb="15">
      <t>ヨクジョウ</t>
    </rPh>
    <rPh sb="15" eb="16">
      <t>ギョウ</t>
    </rPh>
    <phoneticPr fontId="28"/>
  </si>
  <si>
    <t>興行場（映画館を除く。）・興行団</t>
    <rPh sb="0" eb="2">
      <t>コウギョウ</t>
    </rPh>
    <rPh sb="2" eb="3">
      <t>ジョウ</t>
    </rPh>
    <rPh sb="4" eb="7">
      <t>エイガカン</t>
    </rPh>
    <rPh sb="13" eb="15">
      <t>コウギョウ</t>
    </rPh>
    <rPh sb="15" eb="16">
      <t>ダン</t>
    </rPh>
    <phoneticPr fontId="28"/>
  </si>
  <si>
    <t>競輪・競馬等の競走場・競技団</t>
  </si>
  <si>
    <t>スポーツ施設提供業・公園・遊園地</t>
  </si>
  <si>
    <t>個人教授業</t>
    <rPh sb="4" eb="5">
      <t>ギョウ</t>
    </rPh>
    <phoneticPr fontId="28"/>
  </si>
  <si>
    <t>各種修理業（別掲を除く。）</t>
  </si>
  <si>
    <t>下水道</t>
  </si>
  <si>
    <t>廃棄物処理（公営）</t>
  </si>
  <si>
    <t>水運施設管理</t>
  </si>
  <si>
    <t>航空施設管理（国公営）</t>
  </si>
  <si>
    <t>学校教育（私立）</t>
  </si>
  <si>
    <t>学校教育（国公立）</t>
  </si>
  <si>
    <t>社会教育（国公立）</t>
  </si>
  <si>
    <t>社会教育（非営利）</t>
  </si>
  <si>
    <t>その他の教育訓練機関（国公立）</t>
  </si>
  <si>
    <t>自然科学研究機関（国公立）</t>
  </si>
  <si>
    <t>自然科学研究機関（非営利）</t>
  </si>
  <si>
    <t>保健衛生（国公立）</t>
  </si>
  <si>
    <t>社会保険事業</t>
  </si>
  <si>
    <t>社会福祉（国公立）</t>
  </si>
  <si>
    <t>社会福祉（非営利）</t>
  </si>
  <si>
    <t>対家計民間非営利団体（別掲を除く。）</t>
  </si>
  <si>
    <t>水産食料品</t>
    <phoneticPr fontId="2"/>
  </si>
  <si>
    <t>塗料</t>
    <phoneticPr fontId="2"/>
  </si>
  <si>
    <t>09</t>
    <phoneticPr fontId="29"/>
  </si>
  <si>
    <t>10</t>
    <phoneticPr fontId="29"/>
  </si>
  <si>
    <t>12</t>
    <phoneticPr fontId="29"/>
  </si>
  <si>
    <t>13</t>
    <phoneticPr fontId="29"/>
  </si>
  <si>
    <t>14</t>
    <phoneticPr fontId="2"/>
  </si>
  <si>
    <t>15</t>
    <phoneticPr fontId="2"/>
  </si>
  <si>
    <t>16</t>
    <phoneticPr fontId="2"/>
  </si>
  <si>
    <t>17</t>
    <phoneticPr fontId="2"/>
  </si>
  <si>
    <t>18</t>
    <phoneticPr fontId="2"/>
  </si>
  <si>
    <t>その他の製造工業製品</t>
    <phoneticPr fontId="2"/>
  </si>
  <si>
    <t>19</t>
    <phoneticPr fontId="2"/>
  </si>
  <si>
    <t>その他の対個人サービス</t>
    <phoneticPr fontId="2"/>
  </si>
  <si>
    <t>20</t>
    <phoneticPr fontId="29"/>
  </si>
  <si>
    <t>21</t>
    <phoneticPr fontId="2"/>
  </si>
  <si>
    <t>22</t>
    <phoneticPr fontId="2"/>
  </si>
  <si>
    <t>23</t>
    <phoneticPr fontId="29"/>
  </si>
  <si>
    <t>24</t>
    <phoneticPr fontId="29"/>
  </si>
  <si>
    <t>25</t>
    <phoneticPr fontId="29"/>
  </si>
  <si>
    <t>26</t>
    <phoneticPr fontId="29"/>
  </si>
  <si>
    <t>27</t>
    <phoneticPr fontId="29"/>
  </si>
  <si>
    <t>28</t>
    <phoneticPr fontId="2"/>
  </si>
  <si>
    <t>29</t>
    <phoneticPr fontId="29"/>
  </si>
  <si>
    <t>30</t>
    <phoneticPr fontId="2"/>
  </si>
  <si>
    <t>31</t>
    <phoneticPr fontId="29"/>
  </si>
  <si>
    <t>32</t>
    <phoneticPr fontId="2"/>
  </si>
  <si>
    <t>33</t>
    <phoneticPr fontId="2"/>
  </si>
  <si>
    <t>34</t>
    <phoneticPr fontId="2"/>
  </si>
  <si>
    <t>35</t>
    <phoneticPr fontId="29"/>
  </si>
  <si>
    <t>36</t>
    <phoneticPr fontId="2"/>
  </si>
  <si>
    <t>37</t>
    <phoneticPr fontId="2"/>
  </si>
  <si>
    <t>47</t>
  </si>
  <si>
    <t>48</t>
  </si>
  <si>
    <t>49</t>
  </si>
  <si>
    <t>50</t>
  </si>
  <si>
    <t>51</t>
  </si>
  <si>
    <t>52</t>
  </si>
  <si>
    <t>｢40 民間消費支出｣の各項目÷｢40 民間消費支出｣の総額</t>
    <phoneticPr fontId="2"/>
  </si>
  <si>
    <t>県外産あり</t>
  </si>
  <si>
    <t>農林漁業　　　　　</t>
    <rPh sb="2" eb="4">
      <t>ギョギョウ</t>
    </rPh>
    <phoneticPr fontId="2"/>
  </si>
  <si>
    <t>プラスチック・ゴム製品</t>
    <rPh sb="9" eb="11">
      <t>セイヒン</t>
    </rPh>
    <phoneticPr fontId="2"/>
  </si>
  <si>
    <t>他に分類されない会員制団体</t>
    <rPh sb="0" eb="1">
      <t>ホカ</t>
    </rPh>
    <rPh sb="2" eb="4">
      <t>ブンルイ</t>
    </rPh>
    <rPh sb="8" eb="11">
      <t>カイインセイ</t>
    </rPh>
    <rPh sb="11" eb="13">
      <t>ダンタイ</t>
    </rPh>
    <phoneticPr fontId="28"/>
  </si>
  <si>
    <t>他に分類されない会員制団体</t>
    <rPh sb="0" eb="1">
      <t>タ</t>
    </rPh>
    <rPh sb="2" eb="4">
      <t>ブンルイ</t>
    </rPh>
    <rPh sb="8" eb="11">
      <t>カイインセイ</t>
    </rPh>
    <rPh sb="11" eb="13">
      <t>ダンタイ</t>
    </rPh>
    <phoneticPr fontId="2"/>
  </si>
  <si>
    <t>石炭・原油・天然ガス</t>
    <rPh sb="3" eb="5">
      <t>ゲンユ</t>
    </rPh>
    <rPh sb="6" eb="8">
      <t>テンネン</t>
    </rPh>
    <phoneticPr fontId="2"/>
  </si>
  <si>
    <t>その他の鉱業</t>
    <rPh sb="2" eb="3">
      <t>ホカ</t>
    </rPh>
    <rPh sb="4" eb="6">
      <t>コウギョウ</t>
    </rPh>
    <phoneticPr fontId="2"/>
  </si>
  <si>
    <t>畜産食料品</t>
    <rPh sb="2" eb="5">
      <t>ショクリョウヒン</t>
    </rPh>
    <phoneticPr fontId="2"/>
  </si>
  <si>
    <t>その他の畜産食料品</t>
    <rPh sb="2" eb="3">
      <t>ホカ</t>
    </rPh>
    <rPh sb="6" eb="9">
      <t>ショクリョウヒン</t>
    </rPh>
    <phoneticPr fontId="2"/>
  </si>
  <si>
    <t>紡績糸</t>
    <rPh sb="0" eb="2">
      <t>ボウセキ</t>
    </rPh>
    <rPh sb="2" eb="3">
      <t>イト</t>
    </rPh>
    <phoneticPr fontId="28"/>
  </si>
  <si>
    <t>繊維製・ニット製衣服</t>
    <rPh sb="0" eb="2">
      <t>センイ</t>
    </rPh>
    <rPh sb="2" eb="3">
      <t>セイ</t>
    </rPh>
    <rPh sb="7" eb="8">
      <t>セイ</t>
    </rPh>
    <phoneticPr fontId="2"/>
  </si>
  <si>
    <t>有機化学工業製品（石油化学基礎製品・合成樹脂を除く。）</t>
    <rPh sb="0" eb="2">
      <t>ユウキ</t>
    </rPh>
    <rPh sb="2" eb="4">
      <t>カガク</t>
    </rPh>
    <rPh sb="4" eb="6">
      <t>コウギョウ</t>
    </rPh>
    <rPh sb="6" eb="8">
      <t>セイヒン</t>
    </rPh>
    <rPh sb="9" eb="11">
      <t>セキユ</t>
    </rPh>
    <rPh sb="11" eb="13">
      <t>カガク</t>
    </rPh>
    <rPh sb="13" eb="15">
      <t>キソ</t>
    </rPh>
    <rPh sb="15" eb="17">
      <t>セイヒン</t>
    </rPh>
    <rPh sb="18" eb="20">
      <t>ゴウセイ</t>
    </rPh>
    <rPh sb="20" eb="22">
      <t>ジュシ</t>
    </rPh>
    <phoneticPr fontId="28"/>
  </si>
  <si>
    <t>脂肪族中間物・環式中間物・合成塗料・有機顔料</t>
    <rPh sb="0" eb="2">
      <t>シボウ</t>
    </rPh>
    <rPh sb="2" eb="3">
      <t>ゾク</t>
    </rPh>
    <rPh sb="3" eb="5">
      <t>チュウカン</t>
    </rPh>
    <rPh sb="5" eb="6">
      <t>ブツ</t>
    </rPh>
    <rPh sb="7" eb="8">
      <t>カン</t>
    </rPh>
    <rPh sb="8" eb="9">
      <t>シキ</t>
    </rPh>
    <rPh sb="9" eb="11">
      <t>チュウカン</t>
    </rPh>
    <rPh sb="11" eb="12">
      <t>ブツ</t>
    </rPh>
    <rPh sb="13" eb="15">
      <t>ゴウセイ</t>
    </rPh>
    <rPh sb="15" eb="17">
      <t>トリョウ</t>
    </rPh>
    <rPh sb="18" eb="20">
      <t>ユウキ</t>
    </rPh>
    <rPh sb="20" eb="22">
      <t>ガンリョウ</t>
    </rPh>
    <phoneticPr fontId="28"/>
  </si>
  <si>
    <t>化学繊維</t>
    <rPh sb="0" eb="2">
      <t>カガク</t>
    </rPh>
    <rPh sb="2" eb="4">
      <t>センイ</t>
    </rPh>
    <phoneticPr fontId="2"/>
  </si>
  <si>
    <t>油脂加工製品・界面活性剤</t>
    <phoneticPr fontId="2"/>
  </si>
  <si>
    <t>化粧品・歯磨</t>
    <rPh sb="0" eb="3">
      <t>ケショウヒン</t>
    </rPh>
    <rPh sb="4" eb="6">
      <t>ハミガ</t>
    </rPh>
    <phoneticPr fontId="2"/>
  </si>
  <si>
    <t>写真感光材料</t>
    <rPh sb="2" eb="4">
      <t>カンコウ</t>
    </rPh>
    <rPh sb="4" eb="6">
      <t>ザイリョウ</t>
    </rPh>
    <phoneticPr fontId="2"/>
  </si>
  <si>
    <t>鋳鍛造品（鉄）</t>
    <rPh sb="5" eb="6">
      <t>テツ</t>
    </rPh>
    <phoneticPr fontId="2"/>
  </si>
  <si>
    <t>ガス・石油機器・暖厨・調理装置</t>
    <rPh sb="11" eb="13">
      <t>チョウリ</t>
    </rPh>
    <rPh sb="13" eb="15">
      <t>ソウチ</t>
    </rPh>
    <phoneticPr fontId="2"/>
  </si>
  <si>
    <t>サービス用・娯楽用機器</t>
    <rPh sb="6" eb="9">
      <t>ゴラクヨウ</t>
    </rPh>
    <phoneticPr fontId="2"/>
  </si>
  <si>
    <t>サービス用・娯楽用機器　</t>
    <rPh sb="6" eb="9">
      <t>ゴラクヨウ</t>
    </rPh>
    <phoneticPr fontId="2"/>
  </si>
  <si>
    <t>フラットパネル・電子管</t>
    <rPh sb="8" eb="10">
      <t>デンシ</t>
    </rPh>
    <rPh sb="10" eb="11">
      <t>カン</t>
    </rPh>
    <phoneticPr fontId="2"/>
  </si>
  <si>
    <t>記録メディア</t>
    <rPh sb="0" eb="2">
      <t>キロク</t>
    </rPh>
    <phoneticPr fontId="2"/>
  </si>
  <si>
    <t>通信・映像・音響機器</t>
    <rPh sb="0" eb="2">
      <t>ツウシン</t>
    </rPh>
    <rPh sb="3" eb="5">
      <t>エイゾウ</t>
    </rPh>
    <rPh sb="6" eb="8">
      <t>オンキョウ</t>
    </rPh>
    <rPh sb="8" eb="10">
      <t>キキ</t>
    </rPh>
    <phoneticPr fontId="28"/>
  </si>
  <si>
    <t>通信機械</t>
    <phoneticPr fontId="28"/>
  </si>
  <si>
    <t>映像・音響機器</t>
    <rPh sb="0" eb="2">
      <t>エイゾウ</t>
    </rPh>
    <rPh sb="3" eb="5">
      <t>オンキョウ</t>
    </rPh>
    <rPh sb="5" eb="7">
      <t>キキ</t>
    </rPh>
    <phoneticPr fontId="2"/>
  </si>
  <si>
    <t>ラジオ・テレビ受信機</t>
    <rPh sb="7" eb="9">
      <t>ジュシン</t>
    </rPh>
    <rPh sb="9" eb="10">
      <t>キ</t>
    </rPh>
    <phoneticPr fontId="2"/>
  </si>
  <si>
    <t>なめし革・革製品・毛皮</t>
    <rPh sb="5" eb="6">
      <t>カワ</t>
    </rPh>
    <rPh sb="6" eb="8">
      <t>セイヒン</t>
    </rPh>
    <rPh sb="9" eb="11">
      <t>ケガワ</t>
    </rPh>
    <phoneticPr fontId="2"/>
  </si>
  <si>
    <t>なめし革・革製品・毛皮（革製履物を除く）</t>
    <rPh sb="5" eb="6">
      <t>カワ</t>
    </rPh>
    <rPh sb="6" eb="8">
      <t>セイヒン</t>
    </rPh>
    <rPh sb="9" eb="11">
      <t>ケガワ</t>
    </rPh>
    <rPh sb="12" eb="13">
      <t>カワ</t>
    </rPh>
    <rPh sb="13" eb="14">
      <t>セイ</t>
    </rPh>
    <rPh sb="14" eb="16">
      <t>ハキモノ</t>
    </rPh>
    <rPh sb="17" eb="18">
      <t>ノゾ</t>
    </rPh>
    <phoneticPr fontId="2"/>
  </si>
  <si>
    <t>廃棄物処理</t>
    <phoneticPr fontId="2"/>
  </si>
  <si>
    <t>通信</t>
    <phoneticPr fontId="2"/>
  </si>
  <si>
    <t>電気通信に付随するサービス</t>
    <rPh sb="0" eb="2">
      <t>デンキ</t>
    </rPh>
    <rPh sb="5" eb="7">
      <t>フズイ</t>
    </rPh>
    <phoneticPr fontId="2"/>
  </si>
  <si>
    <t>学校給食（国公立）</t>
    <rPh sb="0" eb="2">
      <t>ガッコウ</t>
    </rPh>
    <rPh sb="2" eb="4">
      <t>キュウショク</t>
    </rPh>
    <rPh sb="5" eb="8">
      <t>コッコウリツ</t>
    </rPh>
    <phoneticPr fontId="2"/>
  </si>
  <si>
    <t>学校給食（私立）</t>
    <rPh sb="0" eb="2">
      <t>ガッコウ</t>
    </rPh>
    <rPh sb="2" eb="4">
      <t>キュウショク</t>
    </rPh>
    <rPh sb="5" eb="7">
      <t>シリツ</t>
    </rPh>
    <phoneticPr fontId="2"/>
  </si>
  <si>
    <t>人文・社会科学研究機関（国公立）</t>
    <rPh sb="3" eb="5">
      <t>シャカイ</t>
    </rPh>
    <phoneticPr fontId="2"/>
  </si>
  <si>
    <t>人文・社会科学研究機関（非営利）</t>
    <rPh sb="3" eb="5">
      <t>シャカイ</t>
    </rPh>
    <phoneticPr fontId="2"/>
  </si>
  <si>
    <t>人文・社会科学研究機関</t>
    <rPh sb="3" eb="5">
      <t>シャカイ</t>
    </rPh>
    <phoneticPr fontId="2"/>
  </si>
  <si>
    <t>自然科学研究機関</t>
    <phoneticPr fontId="2"/>
  </si>
  <si>
    <t>その他の教育訓練機関</t>
    <phoneticPr fontId="2"/>
  </si>
  <si>
    <t>保健衛生</t>
    <phoneticPr fontId="2"/>
  </si>
  <si>
    <t>保育所</t>
    <rPh sb="0" eb="2">
      <t>ホイク</t>
    </rPh>
    <rPh sb="2" eb="3">
      <t>ショ</t>
    </rPh>
    <phoneticPr fontId="2"/>
  </si>
  <si>
    <t>飲食店</t>
    <rPh sb="0" eb="2">
      <t>インショク</t>
    </rPh>
    <rPh sb="2" eb="3">
      <t>テン</t>
    </rPh>
    <phoneticPr fontId="28"/>
  </si>
  <si>
    <t>持ち帰り・配達飲食サービス</t>
    <rPh sb="0" eb="1">
      <t>モ</t>
    </rPh>
    <rPh sb="2" eb="3">
      <t>カエ</t>
    </rPh>
    <rPh sb="5" eb="7">
      <t>ハイタツ</t>
    </rPh>
    <rPh sb="7" eb="9">
      <t>インショク</t>
    </rPh>
    <phoneticPr fontId="2"/>
  </si>
  <si>
    <t>（｢50 移輸入｣(絶対値))÷｢46 県内需要合計｣</t>
    <phoneticPr fontId="2"/>
  </si>
  <si>
    <t>農林漁業</t>
    <rPh sb="2" eb="4">
      <t>ギョギョウ</t>
    </rPh>
    <phoneticPr fontId="2"/>
  </si>
  <si>
    <t>プラスチック・ゴム製品</t>
    <rPh sb="9" eb="11">
      <t>セイヒン</t>
    </rPh>
    <phoneticPr fontId="2"/>
  </si>
  <si>
    <t>情報通信機器</t>
  </si>
  <si>
    <t>他に分類されない会員制団体</t>
    <rPh sb="0" eb="1">
      <t>タ</t>
    </rPh>
    <rPh sb="2" eb="4">
      <t>ブンルイ</t>
    </rPh>
    <rPh sb="8" eb="11">
      <t>カイインセイ</t>
    </rPh>
    <rPh sb="11" eb="13">
      <t>ダンタイ</t>
    </rPh>
    <phoneticPr fontId="2"/>
  </si>
  <si>
    <t>情報通信機器</t>
    <rPh sb="0" eb="2">
      <t>ジョウホウ</t>
    </rPh>
    <rPh sb="2" eb="4">
      <t>ツウシン</t>
    </rPh>
    <rPh sb="4" eb="6">
      <t>キキ</t>
    </rPh>
    <phoneticPr fontId="28"/>
  </si>
  <si>
    <t>×消費転換係数Ｆ</t>
    <rPh sb="1" eb="3">
      <t>ショウヒ</t>
    </rPh>
    <rPh sb="3" eb="5">
      <t>テンカン</t>
    </rPh>
    <rPh sb="5" eb="7">
      <t>ケイスウ</t>
    </rPh>
    <phoneticPr fontId="2"/>
  </si>
  <si>
    <t>生産者価格</t>
  </si>
  <si>
    <t>家計調査(大津市･2人以上の勤労者世帯)　R２年(2020)～R６年(2024)の５か年平均</t>
    <rPh sb="0" eb="2">
      <t>カケイ</t>
    </rPh>
    <rPh sb="2" eb="4">
      <t>チョウサ</t>
    </rPh>
    <rPh sb="5" eb="8">
      <t>オオツシ</t>
    </rPh>
    <rPh sb="23" eb="24">
      <t>ネン</t>
    </rPh>
    <rPh sb="33" eb="34">
      <t>ネン</t>
    </rPh>
    <rPh sb="43" eb="44">
      <t>ネン</t>
    </rPh>
    <rPh sb="44" eb="46">
      <t>ヘイキン</t>
    </rPh>
    <phoneticPr fontId="2"/>
  </si>
  <si>
    <t>R３年
(2021)
平 均</t>
    <rPh sb="2" eb="3">
      <t>ネン</t>
    </rPh>
    <rPh sb="11" eb="12">
      <t>ヒラ</t>
    </rPh>
    <rPh sb="13" eb="14">
      <t>ヒトシ</t>
    </rPh>
    <phoneticPr fontId="2"/>
  </si>
  <si>
    <t>R２年
(2020)
平 均</t>
    <rPh sb="2" eb="3">
      <t>ネン</t>
    </rPh>
    <rPh sb="11" eb="12">
      <t>ヒラ</t>
    </rPh>
    <rPh sb="13" eb="14">
      <t>ヒトシ</t>
    </rPh>
    <phoneticPr fontId="2"/>
  </si>
  <si>
    <t>R４年
(2022)
平 均</t>
    <rPh sb="2" eb="3">
      <t>ネン</t>
    </rPh>
    <rPh sb="11" eb="12">
      <t>ヒラ</t>
    </rPh>
    <rPh sb="13" eb="14">
      <t>ヒトシ</t>
    </rPh>
    <phoneticPr fontId="2"/>
  </si>
  <si>
    <t>R5年
(2023)
平 均</t>
    <rPh sb="2" eb="3">
      <t>ネン</t>
    </rPh>
    <rPh sb="11" eb="12">
      <t>ヒラ</t>
    </rPh>
    <rPh sb="13" eb="14">
      <t>ヒトシ</t>
    </rPh>
    <phoneticPr fontId="2"/>
  </si>
  <si>
    <t>R６年
(2024)
平 均</t>
    <rPh sb="2" eb="3">
      <t>ネン</t>
    </rPh>
    <rPh sb="11" eb="12">
      <t>ヒラ</t>
    </rPh>
    <rPh sb="13" eb="14">
      <t>ヒトシ</t>
    </rPh>
    <phoneticPr fontId="2"/>
  </si>
  <si>
    <t>(｢令和２年(2020年)滋賀県産業連関表｣の部門分類･ｺｰﾄﾞ表を一部改変)</t>
    <rPh sb="2" eb="4">
      <t>レイワ</t>
    </rPh>
    <rPh sb="5" eb="6">
      <t>ネン</t>
    </rPh>
    <rPh sb="6" eb="7">
      <t>ヘイネン</t>
    </rPh>
    <rPh sb="11" eb="12">
      <t>ネン</t>
    </rPh>
    <rPh sb="13" eb="16">
      <t>シガケン</t>
    </rPh>
    <rPh sb="16" eb="18">
      <t>サンギョウ</t>
    </rPh>
    <rPh sb="18" eb="20">
      <t>レンカン</t>
    </rPh>
    <rPh sb="20" eb="21">
      <t>ヒョウ</t>
    </rPh>
    <rPh sb="23" eb="25">
      <t>ブモン</t>
    </rPh>
    <rPh sb="25" eb="27">
      <t>ブンルイ</t>
    </rPh>
    <rPh sb="32" eb="33">
      <t>オモテ</t>
    </rPh>
    <rPh sb="34" eb="36">
      <t>イチブ</t>
    </rPh>
    <rPh sb="36" eb="38">
      <t>カイヘン</t>
    </rPh>
    <phoneticPr fontId="2"/>
  </si>
  <si>
    <t>米</t>
    <rPh sb="0" eb="1">
      <t>コメ</t>
    </rPh>
    <phoneticPr fontId="3"/>
  </si>
  <si>
    <t>麦類</t>
    <rPh sb="0" eb="2">
      <t>ムギルイ</t>
    </rPh>
    <phoneticPr fontId="3"/>
  </si>
  <si>
    <t>内水面養殖業</t>
  </si>
  <si>
    <t>その他の水産食料品</t>
    <rPh sb="6" eb="9">
      <t>ショクリョウヒン</t>
    </rPh>
    <phoneticPr fontId="3"/>
  </si>
  <si>
    <t>でん粉</t>
  </si>
  <si>
    <t>ぶどう糖・水あめ・異性化糖</t>
  </si>
  <si>
    <t>動植物油脂</t>
    <rPh sb="0" eb="1">
      <t>ウゴ</t>
    </rPh>
    <phoneticPr fontId="3"/>
  </si>
  <si>
    <t>そう菜・すし・弁当</t>
  </si>
  <si>
    <t>ビール類</t>
    <rPh sb="3" eb="4">
      <t>ルイ</t>
    </rPh>
    <phoneticPr fontId="6"/>
  </si>
  <si>
    <t>合板・集成材</t>
    <rPh sb="3" eb="6">
      <t>シュウセイザイ</t>
    </rPh>
    <phoneticPr fontId="3"/>
  </si>
  <si>
    <t>その他の家具・装備品</t>
    <rPh sb="2" eb="3">
      <t>タ</t>
    </rPh>
    <phoneticPr fontId="6"/>
  </si>
  <si>
    <t>その他のパルプ・紙・紙加工品</t>
    <rPh sb="2" eb="3">
      <t>タ</t>
    </rPh>
    <rPh sb="8" eb="9">
      <t>カミ</t>
    </rPh>
    <rPh sb="10" eb="11">
      <t>カミ</t>
    </rPh>
    <rPh sb="11" eb="14">
      <t>カコウヒン</t>
    </rPh>
    <phoneticPr fontId="6"/>
  </si>
  <si>
    <t>環式中間物・合成染料・有機顔料</t>
    <rPh sb="6" eb="8">
      <t>ゴウセイ</t>
    </rPh>
    <rPh sb="8" eb="10">
      <t>センリョウ</t>
    </rPh>
    <rPh sb="11" eb="13">
      <t>ユウキ</t>
    </rPh>
    <rPh sb="13" eb="15">
      <t>ガンリョウ</t>
    </rPh>
    <phoneticPr fontId="3"/>
  </si>
  <si>
    <t>乗用車</t>
    <phoneticPr fontId="2"/>
  </si>
  <si>
    <t>電気・ガス・熱供給</t>
  </si>
  <si>
    <t>電気・ガス・熱供給</t>
    <rPh sb="0" eb="2">
      <t>デンキ</t>
    </rPh>
    <phoneticPr fontId="2"/>
  </si>
  <si>
    <t>電気</t>
    <rPh sb="0" eb="2">
      <t>デンキ</t>
    </rPh>
    <phoneticPr fontId="2"/>
  </si>
  <si>
    <t>電気（火力（バイオマス・廃棄物を含む。））</t>
  </si>
  <si>
    <t>電気（原子力）</t>
  </si>
  <si>
    <t>電気（水力、地熱、太陽光、風力等）</t>
  </si>
  <si>
    <t>水運施設管理（国公営）</t>
    <rPh sb="7" eb="10">
      <t>コッコウエイ</t>
    </rPh>
    <phoneticPr fontId="3"/>
  </si>
  <si>
    <t>医療（病院）</t>
    <rPh sb="3" eb="5">
      <t>ビョウイン</t>
    </rPh>
    <phoneticPr fontId="6"/>
  </si>
  <si>
    <t>医療（一般診療所）</t>
    <rPh sb="3" eb="7">
      <t>イッパンシンリョウ</t>
    </rPh>
    <rPh sb="7" eb="8">
      <t>ショ</t>
    </rPh>
    <phoneticPr fontId="6"/>
  </si>
  <si>
    <t>医療（歯科診療）</t>
    <rPh sb="3" eb="5">
      <t>シカ</t>
    </rPh>
    <rPh sb="5" eb="7">
      <t>シンリョウ</t>
    </rPh>
    <phoneticPr fontId="6"/>
  </si>
  <si>
    <t>医療（調剤）</t>
    <rPh sb="0" eb="2">
      <t>イリョウ</t>
    </rPh>
    <rPh sb="3" eb="5">
      <t>チョウザイ</t>
    </rPh>
    <phoneticPr fontId="3"/>
  </si>
  <si>
    <t>医療（その他の医療サービス）</t>
    <rPh sb="0" eb="2">
      <t>イリョウ</t>
    </rPh>
    <rPh sb="5" eb="6">
      <t>タ</t>
    </rPh>
    <rPh sb="7" eb="9">
      <t>イリョウ</t>
    </rPh>
    <phoneticPr fontId="6"/>
  </si>
  <si>
    <t>警備業</t>
    <rPh sb="0" eb="3">
      <t>ケイビギョウ</t>
    </rPh>
    <phoneticPr fontId="6"/>
  </si>
  <si>
    <t>と畜場(公営)★★</t>
  </si>
  <si>
    <t>と畜場</t>
  </si>
  <si>
    <t>獣医業</t>
    <rPh sb="0" eb="2">
      <t>ジュウイ</t>
    </rPh>
    <rPh sb="2" eb="3">
      <t>ギョウ</t>
    </rPh>
    <phoneticPr fontId="2"/>
  </si>
  <si>
    <t>*1､*3　ともに｢令和２年(2020年)産業連関表(全国表)｣の｢購入者価格評価表｣中の｢商業ﾏｰｼﾞﾝ｣および｢貨物運賃｣をそれぞれ｢需要合計｣で割って算出。</t>
    <rPh sb="10" eb="12">
      <t>レイワ</t>
    </rPh>
    <rPh sb="13" eb="14">
      <t>ネン</t>
    </rPh>
    <rPh sb="14" eb="15">
      <t>ヘイネン</t>
    </rPh>
    <rPh sb="19" eb="20">
      <t>ネン</t>
    </rPh>
    <rPh sb="21" eb="23">
      <t>サンギョウ</t>
    </rPh>
    <rPh sb="23" eb="26">
      <t>レンカンヒョウ</t>
    </rPh>
    <rPh sb="27" eb="29">
      <t>ゼンコク</t>
    </rPh>
    <rPh sb="29" eb="30">
      <t>ヒョウ</t>
    </rPh>
    <rPh sb="34" eb="37">
      <t>コウニュウシャ</t>
    </rPh>
    <rPh sb="37" eb="39">
      <t>カカク</t>
    </rPh>
    <rPh sb="39" eb="41">
      <t>ヒョウカ</t>
    </rPh>
    <rPh sb="41" eb="42">
      <t>ヒョウ</t>
    </rPh>
    <rPh sb="43" eb="44">
      <t>ナカ</t>
    </rPh>
    <rPh sb="46" eb="48">
      <t>ショウギョウ</t>
    </rPh>
    <rPh sb="58" eb="60">
      <t>カモツ</t>
    </rPh>
    <rPh sb="60" eb="62">
      <t>ウンチン</t>
    </rPh>
    <rPh sb="69" eb="71">
      <t>ジュヨウ</t>
    </rPh>
    <rPh sb="71" eb="73">
      <t>ゴウケイ</t>
    </rPh>
    <rPh sb="75" eb="76">
      <t>ワ</t>
    </rPh>
    <rPh sb="78" eb="80">
      <t>サンシュツ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</si>
</sst>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
    <numFmt numFmtId="177" formatCode="0.0_ "/>
    <numFmt numFmtId="178" formatCode="0.00_ "/>
    <numFmt numFmtId="179" formatCode="0.00000_ "/>
    <numFmt numFmtId="180" formatCode="#,##0_ "/>
    <numFmt numFmtId="181" formatCode="#,##0.0;[Red]\-#,##0.0"/>
    <numFmt numFmtId="182" formatCode=";;;"/>
    <numFmt numFmtId="183" formatCode="#,##0_ ;[Red]\-#,##0\ "/>
    <numFmt numFmtId="184" formatCode="#,##0.00000;[Red]\-#,##0.00000"/>
  </numFmts>
  <fonts count="35">
    <font>
      <sz val="9"/>
      <name val="ＭＳ 明朝"/>
      <family val="1"/>
      <charset val="128"/>
    </font>
    <font>
      <sz val="9"/>
      <name val="ＭＳ 明朝"/>
      <family val="1"/>
      <charset val="128"/>
    </font>
    <font>
      <sz val="6"/>
      <name val="ＭＳ 明朝"/>
      <family val="1"/>
      <charset val="128"/>
    </font>
    <font>
      <b/>
      <sz val="16"/>
      <name val="ＭＳ ゴシック"/>
      <family val="3"/>
      <charset val="128"/>
    </font>
    <font>
      <u/>
      <sz val="11"/>
      <color indexed="12"/>
      <name val="ＭＳ Ｐゴシック"/>
      <family val="3"/>
      <charset val="128"/>
    </font>
    <font>
      <sz val="14"/>
      <name val="明朝"/>
      <family val="1"/>
      <charset val="128"/>
    </font>
    <font>
      <sz val="11"/>
      <name val="ＭＳ Ｐゴシック"/>
      <family val="3"/>
      <charset val="128"/>
    </font>
    <font>
      <sz val="9"/>
      <name val="ＭＳ ゴシック"/>
      <family val="3"/>
      <charset val="128"/>
    </font>
    <font>
      <b/>
      <sz val="9"/>
      <name val="ＭＳ ゴシック"/>
      <family val="3"/>
      <charset val="128"/>
    </font>
    <font>
      <b/>
      <sz val="14"/>
      <name val="ＭＳ ゴシック"/>
      <family val="3"/>
      <charset val="128"/>
    </font>
    <font>
      <sz val="11"/>
      <name val="ＭＳ ゴシック"/>
      <family val="3"/>
      <charset val="128"/>
    </font>
    <font>
      <sz val="9"/>
      <color indexed="8"/>
      <name val="ＭＳ ゴシック"/>
      <family val="3"/>
      <charset val="128"/>
    </font>
    <font>
      <b/>
      <sz val="10"/>
      <name val="ＭＳ ゴシック"/>
      <family val="3"/>
      <charset val="128"/>
    </font>
    <font>
      <sz val="10"/>
      <name val="ＭＳ ゴシック"/>
      <family val="3"/>
      <charset val="128"/>
    </font>
    <font>
      <b/>
      <sz val="11"/>
      <name val="ＭＳ ゴシック"/>
      <family val="3"/>
      <charset val="128"/>
    </font>
    <font>
      <b/>
      <u/>
      <sz val="10"/>
      <color indexed="12"/>
      <name val="ＭＳ ゴシック"/>
      <family val="3"/>
      <charset val="128"/>
    </font>
    <font>
      <b/>
      <u/>
      <sz val="11"/>
      <color indexed="12"/>
      <name val="ＭＳ Ｐゴシック"/>
      <family val="3"/>
      <charset val="128"/>
    </font>
    <font>
      <b/>
      <sz val="10"/>
      <name val="ＭＳ 明朝"/>
      <family val="1"/>
      <charset val="128"/>
    </font>
    <font>
      <sz val="10"/>
      <name val="ＭＳ 明朝"/>
      <family val="1"/>
      <charset val="128"/>
    </font>
    <font>
      <sz val="14"/>
      <name val="ＭＳ ゴシック"/>
      <family val="3"/>
      <charset val="128"/>
    </font>
    <font>
      <sz val="9"/>
      <name val="ＭＳ Ｐゴシック"/>
      <family val="3"/>
      <charset val="128"/>
    </font>
    <font>
      <b/>
      <u/>
      <sz val="11"/>
      <color indexed="12"/>
      <name val="ＭＳ ゴシック"/>
      <family val="3"/>
      <charset val="128"/>
    </font>
    <font>
      <sz val="9"/>
      <color indexed="10"/>
      <name val="ＭＳ ゴシック"/>
      <family val="3"/>
      <charset val="128"/>
    </font>
    <font>
      <sz val="10"/>
      <color indexed="10"/>
      <name val="ＭＳ ゴシック"/>
      <family val="3"/>
      <charset val="128"/>
    </font>
    <font>
      <b/>
      <sz val="10"/>
      <color indexed="30"/>
      <name val="ＭＳ ゴシック"/>
      <family val="3"/>
      <charset val="128"/>
    </font>
    <font>
      <sz val="9"/>
      <color indexed="8"/>
      <name val="ＭＳ 明朝"/>
      <family val="1"/>
      <charset val="128"/>
    </font>
    <font>
      <b/>
      <sz val="10"/>
      <color indexed="12"/>
      <name val="ＭＳ ゴシック"/>
      <family val="3"/>
      <charset val="128"/>
    </font>
    <font>
      <sz val="11"/>
      <color indexed="8"/>
      <name val="ＭＳ Ｐゴシック"/>
      <family val="3"/>
      <charset val="128"/>
    </font>
    <font>
      <sz val="10"/>
      <color indexed="10"/>
      <name val="ＭＳ 明朝"/>
      <family val="1"/>
      <charset val="128"/>
    </font>
    <font>
      <sz val="6"/>
      <name val="ＭＳ Ｐゴシック"/>
      <family val="3"/>
      <charset val="128"/>
    </font>
    <font>
      <sz val="9"/>
      <color indexed="9"/>
      <name val="ＭＳ ゴシック"/>
      <family val="3"/>
      <charset val="128"/>
    </font>
    <font>
      <b/>
      <sz val="9"/>
      <color indexed="8"/>
      <name val="ＭＳ ゴシック"/>
      <family val="3"/>
      <charset val="128"/>
    </font>
    <font>
      <b/>
      <sz val="9"/>
      <color indexed="10"/>
      <name val="ＭＳ ゴシック"/>
      <family val="3"/>
      <charset val="128"/>
    </font>
    <font>
      <sz val="10"/>
      <name val="ＭＳ Ｐゴシック"/>
      <family val="3"/>
      <charset val="128"/>
    </font>
    <font>
      <sz val="8"/>
      <name val="ＭＳ Ｐゴシック"/>
      <family val="3"/>
      <charset val="128"/>
    </font>
  </fonts>
  <fills count="17">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43"/>
        <bgColor indexed="64"/>
      </patternFill>
    </fill>
    <fill>
      <patternFill patternType="solid">
        <fgColor indexed="22"/>
        <bgColor indexed="64"/>
      </patternFill>
    </fill>
    <fill>
      <patternFill patternType="solid">
        <fgColor indexed="45"/>
        <bgColor indexed="64"/>
      </patternFill>
    </fill>
    <fill>
      <patternFill patternType="solid">
        <fgColor indexed="52"/>
        <bgColor indexed="64"/>
      </patternFill>
    </fill>
    <fill>
      <patternFill patternType="solid">
        <fgColor indexed="50"/>
        <bgColor indexed="64"/>
      </patternFill>
    </fill>
    <fill>
      <patternFill patternType="solid">
        <fgColor indexed="11"/>
        <bgColor indexed="64"/>
      </patternFill>
    </fill>
    <fill>
      <patternFill patternType="solid">
        <fgColor indexed="47"/>
        <bgColor indexed="64"/>
      </patternFill>
    </fill>
    <fill>
      <patternFill patternType="solid">
        <fgColor indexed="46"/>
        <bgColor indexed="64"/>
      </patternFill>
    </fill>
    <fill>
      <patternFill patternType="solid">
        <fgColor indexed="9"/>
        <bgColor indexed="64"/>
      </patternFill>
    </fill>
    <fill>
      <patternFill patternType="solid">
        <fgColor indexed="42"/>
        <bgColor indexed="64"/>
      </patternFill>
    </fill>
    <fill>
      <patternFill patternType="solid">
        <fgColor indexed="27"/>
        <bgColor indexed="64"/>
      </patternFill>
    </fill>
    <fill>
      <patternFill patternType="solid">
        <fgColor theme="0" tint="-0.24994659260841701"/>
        <bgColor indexed="64"/>
      </patternFill>
    </fill>
    <fill>
      <patternFill patternType="solid">
        <fgColor theme="0" tint="-0.249977111117893"/>
        <bgColor indexed="64"/>
      </patternFill>
    </fill>
  </fills>
  <borders count="15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diagonalDown="1">
      <left style="thin">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dotted">
        <color indexed="64"/>
      </left>
      <right style="dotted">
        <color indexed="64"/>
      </right>
      <top/>
      <bottom style="dotted">
        <color indexed="64"/>
      </bottom>
      <diagonal/>
    </border>
    <border>
      <left/>
      <right style="medium">
        <color indexed="64"/>
      </right>
      <top/>
      <bottom style="dotted">
        <color indexed="64"/>
      </bottom>
      <diagonal/>
    </border>
    <border>
      <left style="medium">
        <color indexed="64"/>
      </left>
      <right style="medium">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dotted">
        <color indexed="64"/>
      </left>
      <right style="dotted">
        <color indexed="64"/>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thin">
        <color indexed="64"/>
      </left>
      <right style="medium">
        <color indexed="64"/>
      </right>
      <top style="dotted">
        <color indexed="64"/>
      </top>
      <bottom/>
      <diagonal/>
    </border>
    <border>
      <left style="thin">
        <color indexed="64"/>
      </left>
      <right style="medium">
        <color indexed="64"/>
      </right>
      <top/>
      <bottom style="dotted">
        <color indexed="64"/>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thin">
        <color indexed="64"/>
      </left>
      <right/>
      <top style="dotted">
        <color indexed="64"/>
      </top>
      <bottom/>
      <diagonal/>
    </border>
    <border>
      <left style="thin">
        <color indexed="64"/>
      </left>
      <right/>
      <top/>
      <bottom style="dotted">
        <color indexed="64"/>
      </bottom>
      <diagonal/>
    </border>
    <border diagonalDown="1">
      <left style="thin">
        <color indexed="64"/>
      </left>
      <right/>
      <top style="medium">
        <color indexed="64"/>
      </top>
      <bottom style="medium">
        <color indexed="64"/>
      </bottom>
      <diagonal style="thin">
        <color indexed="64"/>
      </diagonal>
    </border>
    <border diagonalDown="1">
      <left style="medium">
        <color indexed="64"/>
      </left>
      <right style="medium">
        <color indexed="64"/>
      </right>
      <top style="medium">
        <color indexed="64"/>
      </top>
      <bottom style="medium">
        <color indexed="64"/>
      </bottom>
      <diagonal style="thin">
        <color indexed="64"/>
      </diagonal>
    </border>
    <border>
      <left style="medium">
        <color indexed="64"/>
      </left>
      <right style="thin">
        <color indexed="64"/>
      </right>
      <top style="dotted">
        <color indexed="64"/>
      </top>
      <bottom/>
      <diagonal/>
    </border>
    <border>
      <left style="medium">
        <color indexed="64"/>
      </left>
      <right style="thin">
        <color indexed="64"/>
      </right>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dotted">
        <color indexed="64"/>
      </left>
      <right/>
      <top/>
      <bottom style="medium">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right style="dotted">
        <color indexed="64"/>
      </right>
      <top/>
      <bottom style="medium">
        <color indexed="64"/>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diagonalDown="1">
      <left style="medium">
        <color indexed="64"/>
      </left>
      <right style="thin">
        <color indexed="64"/>
      </right>
      <top style="medium">
        <color indexed="64"/>
      </top>
      <bottom/>
      <diagonal style="thin">
        <color indexed="64"/>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diagonalDown="1">
      <left style="medium">
        <color indexed="64"/>
      </left>
      <right style="thin">
        <color indexed="64"/>
      </right>
      <top style="medium">
        <color indexed="64"/>
      </top>
      <bottom style="medium">
        <color indexed="64"/>
      </bottom>
      <diagonal style="thin">
        <color indexed="64"/>
      </diagonal>
    </border>
    <border diagonalDown="1">
      <left style="thin">
        <color indexed="64"/>
      </left>
      <right style="thin">
        <color indexed="64"/>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diagonalDown="1">
      <left style="medium">
        <color indexed="64"/>
      </left>
      <right style="medium">
        <color indexed="64"/>
      </right>
      <top style="medium">
        <color indexed="64"/>
      </top>
      <bottom style="thin">
        <color indexed="64"/>
      </bottom>
      <diagonal style="thin">
        <color indexed="64"/>
      </diagonal>
    </border>
    <border diagonalDown="1">
      <left style="medium">
        <color indexed="64"/>
      </left>
      <right style="medium">
        <color indexed="64"/>
      </right>
      <top style="thin">
        <color indexed="64"/>
      </top>
      <bottom style="thin">
        <color indexed="64"/>
      </bottom>
      <diagonal style="thin">
        <color indexed="64"/>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thin">
        <color indexed="64"/>
      </right>
      <top/>
      <bottom style="medium">
        <color indexed="64"/>
      </bottom>
      <diagonal/>
    </border>
    <border diagonalDown="1">
      <left style="medium">
        <color indexed="64"/>
      </left>
      <right/>
      <top/>
      <bottom/>
      <diagonal style="thin">
        <color indexed="64"/>
      </diagonal>
    </border>
    <border diagonalDown="1">
      <left/>
      <right style="medium">
        <color indexed="64"/>
      </right>
      <top/>
      <bottom/>
      <diagonal style="thin">
        <color indexed="64"/>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diagonalDown="1">
      <left style="medium">
        <color indexed="64"/>
      </left>
      <right style="medium">
        <color indexed="64"/>
      </right>
      <top/>
      <bottom style="medium">
        <color indexed="64"/>
      </bottom>
      <diagonal style="thin">
        <color indexed="64"/>
      </diagonal>
    </border>
    <border>
      <left style="dotted">
        <color indexed="64"/>
      </left>
      <right/>
      <top style="thin">
        <color indexed="64"/>
      </top>
      <bottom/>
      <diagonal/>
    </border>
    <border>
      <left/>
      <right style="dotted">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dotted">
        <color indexed="64"/>
      </top>
      <bottom/>
      <diagonal/>
    </border>
    <border>
      <left style="thin">
        <color indexed="64"/>
      </left>
      <right style="medium">
        <color indexed="64"/>
      </right>
      <top/>
      <bottom style="hair">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s>
  <cellStyleXfs count="6">
    <xf numFmtId="0" fontId="0" fillId="0" borderId="0"/>
    <xf numFmtId="0" fontId="4" fillId="0" borderId="0" applyNumberFormat="0" applyFill="0" applyBorder="0" applyAlignment="0" applyProtection="0">
      <alignment vertical="top"/>
      <protection locked="0"/>
    </xf>
    <xf numFmtId="38" fontId="1" fillId="0" borderId="0" applyFont="0" applyFill="0" applyBorder="0" applyAlignment="0" applyProtection="0"/>
    <xf numFmtId="0" fontId="6" fillId="0" borderId="0"/>
    <xf numFmtId="0" fontId="6" fillId="0" borderId="0"/>
    <xf numFmtId="0" fontId="5" fillId="0" borderId="0"/>
  </cellStyleXfs>
  <cellXfs count="1078">
    <xf numFmtId="0" fontId="0" fillId="0" borderId="0" xfId="0"/>
    <xf numFmtId="0" fontId="7" fillId="0" borderId="0" xfId="0" applyFont="1"/>
    <xf numFmtId="0" fontId="7" fillId="0" borderId="0" xfId="0" applyFont="1" applyAlignment="1">
      <alignment horizontal="center"/>
    </xf>
    <xf numFmtId="0" fontId="7" fillId="0" borderId="1" xfId="0" applyFont="1" applyBorder="1" applyAlignment="1">
      <alignment horizontal="center"/>
    </xf>
    <xf numFmtId="0" fontId="7" fillId="2" borderId="0" xfId="0" applyFont="1" applyFill="1" applyBorder="1" applyAlignment="1">
      <alignment horizontal="center"/>
    </xf>
    <xf numFmtId="49" fontId="7" fillId="0" borderId="1" xfId="0" applyNumberFormat="1" applyFont="1" applyFill="1" applyBorder="1" applyAlignment="1">
      <alignment horizontal="right"/>
    </xf>
    <xf numFmtId="181" fontId="7" fillId="0" borderId="0" xfId="2" applyNumberFormat="1" applyFont="1"/>
    <xf numFmtId="181" fontId="7" fillId="0" borderId="2" xfId="2" applyNumberFormat="1" applyFont="1" applyBorder="1"/>
    <xf numFmtId="181" fontId="7" fillId="0" borderId="3" xfId="2" applyNumberFormat="1" applyFont="1" applyBorder="1"/>
    <xf numFmtId="181" fontId="7" fillId="0" borderId="0" xfId="2" applyNumberFormat="1" applyFont="1" applyFill="1"/>
    <xf numFmtId="181" fontId="7" fillId="0" borderId="2" xfId="2" applyNumberFormat="1" applyFont="1" applyFill="1" applyBorder="1"/>
    <xf numFmtId="181" fontId="7" fillId="0" borderId="3" xfId="2" applyNumberFormat="1" applyFont="1" applyFill="1" applyBorder="1"/>
    <xf numFmtId="49" fontId="7" fillId="0" borderId="4" xfId="0" applyNumberFormat="1" applyFont="1" applyFill="1" applyBorder="1"/>
    <xf numFmtId="49" fontId="7" fillId="0" borderId="0" xfId="0" applyNumberFormat="1" applyFont="1" applyFill="1"/>
    <xf numFmtId="0" fontId="7" fillId="0" borderId="0" xfId="0" applyFont="1" applyFill="1"/>
    <xf numFmtId="0" fontId="7" fillId="0" borderId="0" xfId="0" applyFont="1" applyFill="1" applyAlignment="1">
      <alignment horizontal="right"/>
    </xf>
    <xf numFmtId="0" fontId="10" fillId="0" borderId="0" xfId="0" applyFont="1"/>
    <xf numFmtId="0" fontId="10" fillId="0" borderId="0" xfId="4" applyFont="1" applyFill="1" applyAlignment="1">
      <alignment horizontal="left" shrinkToFit="1"/>
    </xf>
    <xf numFmtId="0" fontId="10" fillId="0" borderId="0" xfId="4" applyFont="1" applyFill="1" applyAlignment="1">
      <alignment shrinkToFit="1"/>
    </xf>
    <xf numFmtId="0" fontId="10" fillId="0" borderId="0" xfId="0" applyFont="1" applyAlignment="1">
      <alignment horizontal="center" vertical="center"/>
    </xf>
    <xf numFmtId="0" fontId="10" fillId="0" borderId="0" xfId="0" applyFont="1" applyAlignment="1">
      <alignment vertical="center"/>
    </xf>
    <xf numFmtId="180" fontId="7" fillId="0" borderId="5" xfId="2" applyNumberFormat="1" applyFont="1" applyFill="1" applyBorder="1"/>
    <xf numFmtId="180" fontId="7" fillId="0" borderId="0" xfId="2" applyNumberFormat="1" applyFont="1" applyFill="1" applyBorder="1"/>
    <xf numFmtId="0" fontId="7" fillId="0" borderId="6" xfId="0" applyFont="1" applyBorder="1"/>
    <xf numFmtId="0" fontId="22" fillId="2" borderId="7" xfId="0" applyFont="1" applyFill="1" applyBorder="1" applyAlignment="1">
      <alignment horizontal="center"/>
    </xf>
    <xf numFmtId="0" fontId="22" fillId="0" borderId="0" xfId="0" applyFont="1"/>
    <xf numFmtId="0" fontId="7" fillId="0" borderId="8" xfId="0" applyFont="1" applyBorder="1" applyAlignment="1">
      <alignment horizontal="center"/>
    </xf>
    <xf numFmtId="0" fontId="7" fillId="0" borderId="9" xfId="0" applyFont="1" applyBorder="1" applyAlignment="1">
      <alignment horizontal="center"/>
    </xf>
    <xf numFmtId="179" fontId="7" fillId="0" borderId="0" xfId="0" applyNumberFormat="1" applyFont="1"/>
    <xf numFmtId="181" fontId="7" fillId="0" borderId="10" xfId="2" applyNumberFormat="1" applyFont="1" applyBorder="1" applyAlignment="1">
      <alignment horizontal="center"/>
    </xf>
    <xf numFmtId="181" fontId="7" fillId="0" borderId="11" xfId="2" applyNumberFormat="1" applyFont="1" applyBorder="1" applyAlignment="1">
      <alignment horizontal="center"/>
    </xf>
    <xf numFmtId="181" fontId="7" fillId="0" borderId="11" xfId="2" applyNumberFormat="1" applyFont="1" applyFill="1" applyBorder="1" applyAlignment="1">
      <alignment horizontal="center"/>
    </xf>
    <xf numFmtId="0" fontId="7" fillId="3" borderId="12" xfId="0" applyFont="1" applyFill="1" applyBorder="1" applyAlignment="1">
      <alignment wrapText="1"/>
    </xf>
    <xf numFmtId="181" fontId="7" fillId="3" borderId="2" xfId="2" applyNumberFormat="1" applyFont="1" applyFill="1" applyBorder="1"/>
    <xf numFmtId="181" fontId="7" fillId="3" borderId="3" xfId="2" applyNumberFormat="1" applyFont="1" applyFill="1" applyBorder="1"/>
    <xf numFmtId="181" fontId="7" fillId="3" borderId="2" xfId="2" applyNumberFormat="1" applyFont="1" applyFill="1" applyBorder="1" applyAlignment="1">
      <alignment horizontal="left"/>
    </xf>
    <xf numFmtId="181" fontId="7" fillId="3" borderId="0" xfId="2" applyNumberFormat="1" applyFont="1" applyFill="1" applyBorder="1" applyAlignment="1">
      <alignment horizontal="left"/>
    </xf>
    <xf numFmtId="0" fontId="13" fillId="0" borderId="0" xfId="0" applyFont="1"/>
    <xf numFmtId="0" fontId="13" fillId="0" borderId="13" xfId="0" applyFont="1" applyFill="1" applyBorder="1"/>
    <xf numFmtId="0" fontId="13" fillId="0" borderId="7" xfId="0" applyFont="1" applyFill="1" applyBorder="1"/>
    <xf numFmtId="0" fontId="13" fillId="0" borderId="14" xfId="0" applyFont="1" applyFill="1" applyBorder="1"/>
    <xf numFmtId="0" fontId="13" fillId="0" borderId="1" xfId="0" applyFont="1" applyFill="1" applyBorder="1"/>
    <xf numFmtId="177" fontId="12" fillId="0" borderId="0" xfId="0" applyNumberFormat="1" applyFont="1" applyFill="1" applyBorder="1" applyAlignment="1">
      <alignment vertical="center"/>
    </xf>
    <xf numFmtId="0" fontId="13" fillId="0" borderId="0" xfId="0" applyFont="1" applyFill="1" applyBorder="1"/>
    <xf numFmtId="0" fontId="13" fillId="0" borderId="15" xfId="0" applyFont="1" applyFill="1" applyBorder="1"/>
    <xf numFmtId="0" fontId="13" fillId="0" borderId="16" xfId="0" applyFont="1" applyFill="1" applyBorder="1"/>
    <xf numFmtId="0" fontId="13" fillId="0" borderId="17" xfId="0" applyFont="1" applyFill="1" applyBorder="1"/>
    <xf numFmtId="0" fontId="13" fillId="0" borderId="18" xfId="0" applyFont="1" applyFill="1" applyBorder="1"/>
    <xf numFmtId="0" fontId="13" fillId="0" borderId="19" xfId="0" applyFont="1" applyFill="1" applyBorder="1"/>
    <xf numFmtId="0" fontId="13" fillId="0" borderId="20" xfId="0" applyFont="1" applyFill="1" applyBorder="1"/>
    <xf numFmtId="0" fontId="13" fillId="0" borderId="21" xfId="0" applyFont="1" applyFill="1" applyBorder="1"/>
    <xf numFmtId="0" fontId="13" fillId="0" borderId="22" xfId="0" applyFont="1" applyFill="1" applyBorder="1"/>
    <xf numFmtId="0" fontId="13" fillId="0" borderId="23" xfId="0" applyFont="1" applyFill="1" applyBorder="1"/>
    <xf numFmtId="0" fontId="13" fillId="3" borderId="13" xfId="0" applyFont="1" applyFill="1" applyBorder="1"/>
    <xf numFmtId="0" fontId="13" fillId="3" borderId="7" xfId="0" applyFont="1" applyFill="1" applyBorder="1"/>
    <xf numFmtId="0" fontId="13" fillId="3" borderId="14" xfId="0" applyFont="1" applyFill="1" applyBorder="1"/>
    <xf numFmtId="0" fontId="13" fillId="0" borderId="5" xfId="0" applyFont="1" applyFill="1" applyBorder="1"/>
    <xf numFmtId="0" fontId="13" fillId="3" borderId="1" xfId="0" applyFont="1" applyFill="1" applyBorder="1"/>
    <xf numFmtId="177" fontId="12" fillId="3" borderId="17" xfId="0" applyNumberFormat="1" applyFont="1" applyFill="1" applyBorder="1" applyAlignment="1">
      <alignment vertical="center"/>
    </xf>
    <xf numFmtId="0" fontId="13" fillId="3" borderId="0" xfId="0" applyFont="1" applyFill="1" applyBorder="1"/>
    <xf numFmtId="0" fontId="13" fillId="3" borderId="15" xfId="0" applyFont="1" applyFill="1" applyBorder="1"/>
    <xf numFmtId="0" fontId="13" fillId="0" borderId="24" xfId="0" applyFont="1" applyFill="1" applyBorder="1"/>
    <xf numFmtId="0" fontId="13" fillId="3" borderId="16" xfId="0" applyFont="1" applyFill="1" applyBorder="1"/>
    <xf numFmtId="0" fontId="13" fillId="0" borderId="20" xfId="0" applyFont="1" applyBorder="1"/>
    <xf numFmtId="0" fontId="13" fillId="0" borderId="25" xfId="0" applyFont="1" applyBorder="1"/>
    <xf numFmtId="0" fontId="13" fillId="0" borderId="0" xfId="0" applyFont="1" applyBorder="1"/>
    <xf numFmtId="0" fontId="13" fillId="0" borderId="26" xfId="0" applyFont="1" applyBorder="1"/>
    <xf numFmtId="0" fontId="13" fillId="0" borderId="22" xfId="0" applyFont="1" applyBorder="1"/>
    <xf numFmtId="0" fontId="13" fillId="0" borderId="27" xfId="0" applyFont="1" applyBorder="1"/>
    <xf numFmtId="0" fontId="13" fillId="0" borderId="23" xfId="0" applyFont="1" applyBorder="1"/>
    <xf numFmtId="0" fontId="13" fillId="0" borderId="5" xfId="0" applyFont="1" applyBorder="1"/>
    <xf numFmtId="0" fontId="13" fillId="0" borderId="24" xfId="0" applyFont="1" applyBorder="1"/>
    <xf numFmtId="177" fontId="13" fillId="0" borderId="0" xfId="0" applyNumberFormat="1" applyFont="1" applyFill="1" applyBorder="1"/>
    <xf numFmtId="177" fontId="13" fillId="0" borderId="17" xfId="0" applyNumberFormat="1" applyFont="1" applyFill="1" applyBorder="1"/>
    <xf numFmtId="177" fontId="12" fillId="0" borderId="7" xfId="0" applyNumberFormat="1" applyFont="1" applyFill="1" applyBorder="1"/>
    <xf numFmtId="177" fontId="12" fillId="0" borderId="0" xfId="0" applyNumberFormat="1" applyFont="1" applyFill="1" applyBorder="1" applyAlignment="1"/>
    <xf numFmtId="0" fontId="14" fillId="0" borderId="0" xfId="0" applyFont="1"/>
    <xf numFmtId="0" fontId="22" fillId="2" borderId="17" xfId="0" applyFont="1" applyFill="1" applyBorder="1" applyAlignment="1">
      <alignment horizontal="center"/>
    </xf>
    <xf numFmtId="0" fontId="22" fillId="0" borderId="28" xfId="0" applyFont="1" applyFill="1" applyBorder="1" applyAlignment="1">
      <alignment horizontal="center"/>
    </xf>
    <xf numFmtId="0" fontId="22" fillId="0" borderId="14" xfId="0" applyFont="1" applyBorder="1" applyAlignment="1">
      <alignment horizontal="center"/>
    </xf>
    <xf numFmtId="182" fontId="22" fillId="0" borderId="29" xfId="2" applyNumberFormat="1" applyFont="1" applyBorder="1"/>
    <xf numFmtId="181" fontId="7" fillId="0" borderId="15" xfId="2" applyNumberFormat="1" applyFont="1" applyBorder="1"/>
    <xf numFmtId="0" fontId="13" fillId="2" borderId="0" xfId="0" applyFont="1" applyFill="1" applyBorder="1" applyAlignment="1">
      <alignment horizontal="center"/>
    </xf>
    <xf numFmtId="0" fontId="13" fillId="0" borderId="8" xfId="0" applyFont="1" applyBorder="1" applyAlignment="1">
      <alignment horizontal="center"/>
    </xf>
    <xf numFmtId="0" fontId="13" fillId="0" borderId="0" xfId="0" applyFont="1" applyFill="1" applyAlignment="1">
      <alignment vertical="center"/>
    </xf>
    <xf numFmtId="0" fontId="13" fillId="0" borderId="0" xfId="0" applyFont="1" applyFill="1" applyBorder="1" applyAlignment="1">
      <alignment vertical="center"/>
    </xf>
    <xf numFmtId="49" fontId="13" fillId="0" borderId="0" xfId="0" applyNumberFormat="1" applyFont="1" applyFill="1" applyBorder="1" applyAlignment="1">
      <alignment horizontal="center" vertical="center"/>
    </xf>
    <xf numFmtId="0" fontId="13" fillId="0" borderId="0" xfId="0" applyFont="1" applyFill="1" applyAlignment="1">
      <alignment horizontal="center" vertical="center"/>
    </xf>
    <xf numFmtId="0" fontId="12" fillId="0" borderId="0" xfId="0" applyFont="1" applyFill="1" applyAlignment="1">
      <alignment horizontal="center" vertical="center"/>
    </xf>
    <xf numFmtId="0" fontId="12" fillId="0" borderId="0" xfId="0" applyFont="1" applyFill="1" applyAlignment="1">
      <alignment vertical="center" shrinkToFit="1"/>
    </xf>
    <xf numFmtId="49" fontId="12" fillId="0" borderId="0" xfId="0" applyNumberFormat="1" applyFont="1" applyFill="1" applyBorder="1" applyAlignment="1">
      <alignment horizontal="center" vertical="center"/>
    </xf>
    <xf numFmtId="0" fontId="12" fillId="0" borderId="0" xfId="0" applyFont="1" applyFill="1" applyBorder="1" applyAlignment="1">
      <alignment vertical="center"/>
    </xf>
    <xf numFmtId="0" fontId="12" fillId="0" borderId="0" xfId="0" applyFont="1" applyFill="1" applyAlignment="1">
      <alignment vertical="center"/>
    </xf>
    <xf numFmtId="49" fontId="14" fillId="0" borderId="0" xfId="0" applyNumberFormat="1" applyFont="1" applyFill="1" applyAlignment="1"/>
    <xf numFmtId="49" fontId="7" fillId="0" borderId="0" xfId="0" applyNumberFormat="1" applyFont="1" applyFill="1" applyBorder="1"/>
    <xf numFmtId="177" fontId="12" fillId="3" borderId="0" xfId="0" applyNumberFormat="1" applyFont="1" applyFill="1" applyBorder="1" applyAlignment="1">
      <alignment vertical="center"/>
    </xf>
    <xf numFmtId="38" fontId="7" fillId="0" borderId="2" xfId="2" applyNumberFormat="1" applyFont="1" applyFill="1" applyBorder="1"/>
    <xf numFmtId="38" fontId="7" fillId="0" borderId="0" xfId="2" applyNumberFormat="1" applyFont="1" applyBorder="1"/>
    <xf numFmtId="38" fontId="7" fillId="3" borderId="0" xfId="2" applyNumberFormat="1" applyFont="1" applyFill="1" applyBorder="1"/>
    <xf numFmtId="38" fontId="7" fillId="3" borderId="2" xfId="2" applyNumberFormat="1" applyFont="1" applyFill="1" applyBorder="1"/>
    <xf numFmtId="38" fontId="7" fillId="0" borderId="26" xfId="2" applyNumberFormat="1" applyFont="1" applyBorder="1"/>
    <xf numFmtId="38" fontId="7" fillId="0" borderId="2" xfId="2" applyNumberFormat="1" applyFont="1" applyBorder="1"/>
    <xf numFmtId="0" fontId="10" fillId="0" borderId="0" xfId="0" applyFont="1" applyFill="1"/>
    <xf numFmtId="49" fontId="10" fillId="0" borderId="0" xfId="0" applyNumberFormat="1" applyFont="1" applyFill="1"/>
    <xf numFmtId="0" fontId="4" fillId="0" borderId="0" xfId="1" applyFont="1" applyFill="1" applyAlignment="1" applyProtection="1"/>
    <xf numFmtId="0" fontId="10" fillId="0" borderId="0" xfId="0" applyFont="1" applyFill="1" applyAlignment="1"/>
    <xf numFmtId="179" fontId="7" fillId="0" borderId="0" xfId="0" applyNumberFormat="1" applyFont="1" applyFill="1" applyBorder="1"/>
    <xf numFmtId="179" fontId="7" fillId="0" borderId="22" xfId="0" applyNumberFormat="1" applyFont="1" applyFill="1" applyBorder="1"/>
    <xf numFmtId="0" fontId="7" fillId="4" borderId="12" xfId="0" applyFont="1" applyFill="1" applyBorder="1" applyAlignment="1">
      <alignment vertical="top" wrapText="1"/>
    </xf>
    <xf numFmtId="181" fontId="7" fillId="4" borderId="15" xfId="2" applyNumberFormat="1" applyFont="1" applyFill="1" applyBorder="1"/>
    <xf numFmtId="181" fontId="7" fillId="4" borderId="18" xfId="2" applyNumberFormat="1" applyFont="1" applyFill="1" applyBorder="1"/>
    <xf numFmtId="38" fontId="7" fillId="4" borderId="15" xfId="2" applyNumberFormat="1" applyFont="1" applyFill="1" applyBorder="1"/>
    <xf numFmtId="181" fontId="7" fillId="4" borderId="8" xfId="2" applyNumberFormat="1" applyFont="1" applyFill="1" applyBorder="1" applyAlignment="1">
      <alignment horizontal="left"/>
    </xf>
    <xf numFmtId="38" fontId="7" fillId="4" borderId="8" xfId="2" applyNumberFormat="1" applyFont="1" applyFill="1" applyBorder="1"/>
    <xf numFmtId="0" fontId="13" fillId="4" borderId="13" xfId="0" applyFont="1" applyFill="1" applyBorder="1"/>
    <xf numFmtId="0" fontId="13" fillId="4" borderId="7" xfId="0" applyFont="1" applyFill="1" applyBorder="1"/>
    <xf numFmtId="0" fontId="13" fillId="4" borderId="14" xfId="0" applyFont="1" applyFill="1" applyBorder="1"/>
    <xf numFmtId="177" fontId="12" fillId="4" borderId="17" xfId="0" applyNumberFormat="1" applyFont="1" applyFill="1" applyBorder="1" applyAlignment="1">
      <alignment vertical="center"/>
    </xf>
    <xf numFmtId="0" fontId="13" fillId="4" borderId="17" xfId="0" applyFont="1" applyFill="1" applyBorder="1"/>
    <xf numFmtId="0" fontId="13" fillId="4" borderId="18" xfId="0" applyFont="1" applyFill="1" applyBorder="1"/>
    <xf numFmtId="181" fontId="13" fillId="4" borderId="13" xfId="2" applyNumberFormat="1" applyFont="1" applyFill="1" applyBorder="1"/>
    <xf numFmtId="181" fontId="13" fillId="4" borderId="7" xfId="2" applyNumberFormat="1" applyFont="1" applyFill="1" applyBorder="1"/>
    <xf numFmtId="180" fontId="7" fillId="5" borderId="0" xfId="2" applyNumberFormat="1" applyFont="1" applyFill="1" applyBorder="1"/>
    <xf numFmtId="0" fontId="15" fillId="0" borderId="0" xfId="1" applyFont="1" applyFill="1" applyAlignment="1" applyProtection="1"/>
    <xf numFmtId="0" fontId="16" fillId="0" borderId="0" xfId="1" applyFont="1" applyFill="1" applyAlignment="1" applyProtection="1"/>
    <xf numFmtId="0" fontId="7" fillId="0" borderId="7" xfId="0" applyFont="1" applyBorder="1" applyAlignment="1">
      <alignment vertical="center" wrapText="1"/>
    </xf>
    <xf numFmtId="0" fontId="7" fillId="0" borderId="0" xfId="0" applyFont="1" applyAlignment="1">
      <alignment vertical="center" wrapText="1"/>
    </xf>
    <xf numFmtId="0" fontId="22" fillId="2" borderId="30" xfId="0" applyFont="1" applyFill="1" applyBorder="1" applyAlignment="1">
      <alignment horizontal="center"/>
    </xf>
    <xf numFmtId="0" fontId="7" fillId="2" borderId="31" xfId="0" applyFont="1" applyFill="1" applyBorder="1" applyAlignment="1">
      <alignment horizontal="center"/>
    </xf>
    <xf numFmtId="0" fontId="13" fillId="2" borderId="31" xfId="0" applyFont="1" applyFill="1" applyBorder="1" applyAlignment="1">
      <alignment horizontal="center"/>
    </xf>
    <xf numFmtId="0" fontId="22" fillId="2" borderId="32" xfId="0" applyFont="1" applyFill="1" applyBorder="1" applyAlignment="1">
      <alignment horizontal="center"/>
    </xf>
    <xf numFmtId="0" fontId="18" fillId="0" borderId="0" xfId="0" applyFont="1"/>
    <xf numFmtId="0" fontId="23" fillId="2" borderId="30" xfId="0" applyFont="1" applyFill="1" applyBorder="1" applyAlignment="1">
      <alignment horizontal="center"/>
    </xf>
    <xf numFmtId="0" fontId="23" fillId="2" borderId="32" xfId="0" applyFont="1" applyFill="1" applyBorder="1" applyAlignment="1">
      <alignment horizontal="center"/>
    </xf>
    <xf numFmtId="49" fontId="13" fillId="0" borderId="1" xfId="0" applyNumberFormat="1" applyFont="1" applyFill="1" applyBorder="1" applyAlignment="1">
      <alignment horizontal="right"/>
    </xf>
    <xf numFmtId="0" fontId="13" fillId="0" borderId="6" xfId="0" applyFont="1" applyBorder="1"/>
    <xf numFmtId="49" fontId="13" fillId="0" borderId="4" xfId="0" applyNumberFormat="1" applyFont="1" applyFill="1" applyBorder="1"/>
    <xf numFmtId="179" fontId="13" fillId="0" borderId="0" xfId="0" applyNumberFormat="1" applyFont="1"/>
    <xf numFmtId="0" fontId="13" fillId="0" borderId="0" xfId="0" applyFont="1" applyAlignment="1">
      <alignment vertical="center" wrapText="1"/>
    </xf>
    <xf numFmtId="183" fontId="13" fillId="0" borderId="33" xfId="2" applyNumberFormat="1" applyFont="1" applyFill="1" applyBorder="1" applyAlignment="1">
      <alignment horizontal="right"/>
    </xf>
    <xf numFmtId="0" fontId="13" fillId="0" borderId="0" xfId="0" applyFont="1" applyAlignment="1">
      <alignment vertical="top" wrapText="1"/>
    </xf>
    <xf numFmtId="38" fontId="7" fillId="0" borderId="34" xfId="2" applyNumberFormat="1" applyFont="1" applyBorder="1"/>
    <xf numFmtId="38" fontId="7" fillId="3" borderId="35" xfId="2" applyNumberFormat="1" applyFont="1" applyFill="1" applyBorder="1"/>
    <xf numFmtId="38" fontId="7" fillId="4" borderId="4" xfId="2" applyNumberFormat="1" applyFont="1" applyFill="1" applyBorder="1"/>
    <xf numFmtId="38" fontId="7" fillId="0" borderId="35" xfId="2" applyNumberFormat="1" applyFont="1" applyBorder="1"/>
    <xf numFmtId="38" fontId="7" fillId="0" borderId="35" xfId="2" applyNumberFormat="1" applyFont="1" applyFill="1" applyBorder="1"/>
    <xf numFmtId="38" fontId="7" fillId="0" borderId="36" xfId="2" applyNumberFormat="1" applyFont="1" applyBorder="1"/>
    <xf numFmtId="38" fontId="7" fillId="3" borderId="36" xfId="2" applyNumberFormat="1" applyFont="1" applyFill="1" applyBorder="1"/>
    <xf numFmtId="38" fontId="7" fillId="4" borderId="37" xfId="2" applyNumberFormat="1" applyFont="1" applyFill="1" applyBorder="1"/>
    <xf numFmtId="0" fontId="7" fillId="0" borderId="0" xfId="0" applyFont="1" applyFill="1" applyBorder="1"/>
    <xf numFmtId="49" fontId="7" fillId="0" borderId="6" xfId="0" applyNumberFormat="1" applyFont="1" applyFill="1" applyBorder="1" applyAlignment="1">
      <alignment horizontal="right"/>
    </xf>
    <xf numFmtId="180" fontId="7" fillId="0" borderId="36" xfId="2" applyNumberFormat="1" applyFont="1" applyFill="1" applyBorder="1"/>
    <xf numFmtId="49" fontId="7" fillId="0" borderId="21" xfId="0" applyNumberFormat="1" applyFont="1" applyFill="1" applyBorder="1" applyAlignment="1">
      <alignment horizontal="right"/>
    </xf>
    <xf numFmtId="180" fontId="7" fillId="0" borderId="22" xfId="2" applyNumberFormat="1" applyFont="1" applyFill="1" applyBorder="1"/>
    <xf numFmtId="180" fontId="7" fillId="0" borderId="24" xfId="2" applyNumberFormat="1" applyFont="1" applyFill="1" applyBorder="1"/>
    <xf numFmtId="180" fontId="7" fillId="0" borderId="2" xfId="2" applyNumberFormat="1" applyFont="1" applyFill="1" applyBorder="1"/>
    <xf numFmtId="180" fontId="7" fillId="0" borderId="39" xfId="2" applyNumberFormat="1" applyFont="1" applyFill="1" applyBorder="1"/>
    <xf numFmtId="180" fontId="7" fillId="0" borderId="13" xfId="2" applyNumberFormat="1" applyFont="1" applyFill="1" applyBorder="1"/>
    <xf numFmtId="180" fontId="7" fillId="0" borderId="1" xfId="2" applyNumberFormat="1" applyFont="1" applyFill="1" applyBorder="1"/>
    <xf numFmtId="180" fontId="7" fillId="0" borderId="31" xfId="2" applyNumberFormat="1" applyFont="1" applyFill="1" applyBorder="1"/>
    <xf numFmtId="180" fontId="7" fillId="0" borderId="15" xfId="2" applyNumberFormat="1" applyFont="1" applyFill="1" applyBorder="1"/>
    <xf numFmtId="180" fontId="7" fillId="0" borderId="42" xfId="2" applyNumberFormat="1" applyFont="1" applyFill="1" applyBorder="1"/>
    <xf numFmtId="180" fontId="7" fillId="5" borderId="42" xfId="2" applyNumberFormat="1" applyFont="1" applyFill="1" applyBorder="1"/>
    <xf numFmtId="49" fontId="7" fillId="0" borderId="44" xfId="0" applyNumberFormat="1" applyFont="1" applyFill="1" applyBorder="1" applyAlignment="1">
      <alignment horizontal="right"/>
    </xf>
    <xf numFmtId="180" fontId="7" fillId="0" borderId="45" xfId="2" applyNumberFormat="1" applyFont="1" applyFill="1" applyBorder="1"/>
    <xf numFmtId="180" fontId="7" fillId="0" borderId="46" xfId="2" applyNumberFormat="1" applyFont="1" applyFill="1" applyBorder="1"/>
    <xf numFmtId="180" fontId="7" fillId="5" borderId="45" xfId="2" applyNumberFormat="1" applyFont="1" applyFill="1" applyBorder="1"/>
    <xf numFmtId="180" fontId="7" fillId="0" borderId="47" xfId="2" applyNumberFormat="1" applyFont="1" applyFill="1" applyBorder="1"/>
    <xf numFmtId="180" fontId="7" fillId="5" borderId="47" xfId="2" applyNumberFormat="1" applyFont="1" applyFill="1" applyBorder="1"/>
    <xf numFmtId="180" fontId="7" fillId="0" borderId="48" xfId="2" applyNumberFormat="1" applyFont="1" applyFill="1" applyBorder="1"/>
    <xf numFmtId="180" fontId="7" fillId="0" borderId="49" xfId="2" applyNumberFormat="1" applyFont="1" applyFill="1" applyBorder="1"/>
    <xf numFmtId="49" fontId="7" fillId="0" borderId="50" xfId="0" applyNumberFormat="1" applyFont="1" applyFill="1" applyBorder="1" applyAlignment="1">
      <alignment horizontal="right"/>
    </xf>
    <xf numFmtId="180" fontId="7" fillId="0" borderId="51" xfId="2" applyNumberFormat="1" applyFont="1" applyFill="1" applyBorder="1"/>
    <xf numFmtId="180" fontId="7" fillId="0" borderId="52" xfId="2" applyNumberFormat="1" applyFont="1" applyFill="1" applyBorder="1"/>
    <xf numFmtId="180" fontId="7" fillId="5" borderId="51" xfId="2" applyNumberFormat="1" applyFont="1" applyFill="1" applyBorder="1"/>
    <xf numFmtId="180" fontId="7" fillId="0" borderId="53" xfId="2" applyNumberFormat="1" applyFont="1" applyFill="1" applyBorder="1"/>
    <xf numFmtId="180" fontId="7" fillId="5" borderId="53" xfId="2" applyNumberFormat="1" applyFont="1" applyFill="1" applyBorder="1"/>
    <xf numFmtId="180" fontId="7" fillId="0" borderId="54" xfId="2" applyNumberFormat="1" applyFont="1" applyFill="1" applyBorder="1"/>
    <xf numFmtId="180" fontId="7" fillId="0" borderId="55" xfId="2" applyNumberFormat="1" applyFont="1" applyFill="1" applyBorder="1"/>
    <xf numFmtId="179" fontId="7" fillId="5" borderId="1" xfId="0" applyNumberFormat="1" applyFont="1" applyFill="1" applyBorder="1"/>
    <xf numFmtId="179" fontId="7" fillId="0" borderId="15" xfId="0" applyNumberFormat="1" applyFont="1" applyFill="1" applyBorder="1"/>
    <xf numFmtId="179" fontId="7" fillId="0" borderId="41" xfId="0" applyNumberFormat="1" applyFont="1" applyFill="1" applyBorder="1"/>
    <xf numFmtId="179" fontId="7" fillId="0" borderId="1" xfId="0" applyNumberFormat="1" applyFont="1" applyFill="1" applyBorder="1"/>
    <xf numFmtId="49" fontId="7" fillId="0" borderId="13" xfId="0" applyNumberFormat="1" applyFont="1" applyFill="1" applyBorder="1" applyAlignment="1">
      <alignment horizontal="right"/>
    </xf>
    <xf numFmtId="179" fontId="7" fillId="0" borderId="13" xfId="0" applyNumberFormat="1" applyFont="1" applyFill="1" applyBorder="1"/>
    <xf numFmtId="179" fontId="7" fillId="0" borderId="7" xfId="0" applyNumberFormat="1" applyFont="1" applyFill="1" applyBorder="1"/>
    <xf numFmtId="179" fontId="7" fillId="0" borderId="14" xfId="0" applyNumberFormat="1" applyFont="1" applyFill="1" applyBorder="1"/>
    <xf numFmtId="179" fontId="7" fillId="0" borderId="6" xfId="0" applyNumberFormat="1" applyFont="1" applyFill="1" applyBorder="1"/>
    <xf numFmtId="179" fontId="7" fillId="0" borderId="36" xfId="0" applyNumberFormat="1" applyFont="1" applyFill="1" applyBorder="1"/>
    <xf numFmtId="179" fontId="7" fillId="0" borderId="4" xfId="0" applyNumberFormat="1" applyFont="1" applyFill="1" applyBorder="1"/>
    <xf numFmtId="179" fontId="7" fillId="0" borderId="21" xfId="0" applyNumberFormat="1" applyFont="1" applyFill="1" applyBorder="1"/>
    <xf numFmtId="38" fontId="7" fillId="0" borderId="52" xfId="2" applyNumberFormat="1" applyFont="1" applyBorder="1"/>
    <xf numFmtId="49" fontId="13" fillId="0" borderId="50" xfId="0" applyNumberFormat="1" applyFont="1" applyFill="1" applyBorder="1" applyAlignment="1">
      <alignment horizontal="right"/>
    </xf>
    <xf numFmtId="49" fontId="13" fillId="0" borderId="44" xfId="0" applyNumberFormat="1" applyFont="1" applyFill="1" applyBorder="1" applyAlignment="1">
      <alignment horizontal="right"/>
    </xf>
    <xf numFmtId="181" fontId="7" fillId="0" borderId="26" xfId="2" applyNumberFormat="1" applyFont="1" applyBorder="1" applyAlignment="1">
      <alignment horizontal="center" vertical="top"/>
    </xf>
    <xf numFmtId="181" fontId="7" fillId="0" borderId="2" xfId="2" applyNumberFormat="1" applyFont="1" applyBorder="1" applyAlignment="1">
      <alignment horizontal="center"/>
    </xf>
    <xf numFmtId="181" fontId="7" fillId="3" borderId="2" xfId="2" applyNumberFormat="1" applyFont="1" applyFill="1" applyBorder="1" applyAlignment="1">
      <alignment horizontal="center"/>
    </xf>
    <xf numFmtId="181" fontId="7" fillId="0" borderId="2" xfId="2" applyNumberFormat="1" applyFont="1" applyFill="1" applyBorder="1" applyAlignment="1">
      <alignment horizontal="center"/>
    </xf>
    <xf numFmtId="181" fontId="7" fillId="3" borderId="0" xfId="2" applyNumberFormat="1" applyFont="1" applyFill="1" applyBorder="1" applyAlignment="1">
      <alignment horizontal="center"/>
    </xf>
    <xf numFmtId="181" fontId="7" fillId="4" borderId="8" xfId="2" applyNumberFormat="1" applyFont="1" applyFill="1" applyBorder="1" applyAlignment="1">
      <alignment horizontal="center"/>
    </xf>
    <xf numFmtId="181" fontId="7" fillId="4" borderId="15" xfId="2" applyNumberFormat="1" applyFont="1" applyFill="1" applyBorder="1" applyAlignment="1">
      <alignment horizontal="center"/>
    </xf>
    <xf numFmtId="181" fontId="7" fillId="4" borderId="15" xfId="2" applyNumberFormat="1" applyFont="1" applyFill="1" applyBorder="1" applyAlignment="1">
      <alignment horizontal="left"/>
    </xf>
    <xf numFmtId="183" fontId="13" fillId="2" borderId="31" xfId="2" applyNumberFormat="1" applyFont="1" applyFill="1" applyBorder="1" applyAlignment="1" applyProtection="1">
      <alignment horizontal="right"/>
      <protection locked="0"/>
    </xf>
    <xf numFmtId="183" fontId="13" fillId="2" borderId="55" xfId="2" applyNumberFormat="1" applyFont="1" applyFill="1" applyBorder="1" applyAlignment="1" applyProtection="1">
      <alignment horizontal="right"/>
      <protection locked="0"/>
    </xf>
    <xf numFmtId="183" fontId="13" fillId="2" borderId="49" xfId="2" applyNumberFormat="1" applyFont="1" applyFill="1" applyBorder="1" applyAlignment="1" applyProtection="1">
      <alignment horizontal="right"/>
      <protection locked="0"/>
    </xf>
    <xf numFmtId="0" fontId="18" fillId="3" borderId="23" xfId="0" applyFont="1" applyFill="1" applyBorder="1"/>
    <xf numFmtId="0" fontId="18" fillId="3" borderId="5" xfId="0" applyFont="1" applyFill="1" applyBorder="1"/>
    <xf numFmtId="0" fontId="18" fillId="3" borderId="58" xfId="0" applyFont="1" applyFill="1" applyBorder="1"/>
    <xf numFmtId="181" fontId="7" fillId="3" borderId="26" xfId="2" applyNumberFormat="1" applyFont="1" applyFill="1" applyBorder="1" applyAlignment="1">
      <alignment horizontal="center" vertical="top"/>
    </xf>
    <xf numFmtId="181" fontId="7" fillId="4" borderId="15" xfId="2" applyNumberFormat="1" applyFont="1" applyFill="1" applyBorder="1" applyAlignment="1">
      <alignment horizontal="center" vertical="top"/>
    </xf>
    <xf numFmtId="0" fontId="7" fillId="0" borderId="0" xfId="0" applyFont="1" applyBorder="1" applyAlignment="1">
      <alignment horizontal="center"/>
    </xf>
    <xf numFmtId="49" fontId="7" fillId="0" borderId="0" xfId="0" applyNumberFormat="1" applyFont="1" applyFill="1" applyBorder="1" applyAlignment="1">
      <alignment horizontal="center"/>
    </xf>
    <xf numFmtId="49" fontId="7" fillId="0" borderId="1" xfId="0" applyNumberFormat="1" applyFont="1" applyFill="1" applyBorder="1" applyAlignment="1">
      <alignment horizontal="center"/>
    </xf>
    <xf numFmtId="0" fontId="7" fillId="0" borderId="1" xfId="0" applyFont="1" applyFill="1" applyBorder="1"/>
    <xf numFmtId="181" fontId="7" fillId="0" borderId="5" xfId="2" applyNumberFormat="1" applyFont="1" applyBorder="1"/>
    <xf numFmtId="181" fontId="7" fillId="0" borderId="58" xfId="2" applyNumberFormat="1" applyFont="1" applyBorder="1"/>
    <xf numFmtId="181" fontId="7" fillId="3" borderId="3" xfId="2" applyNumberFormat="1" applyFont="1" applyFill="1" applyBorder="1" applyAlignment="1">
      <alignment horizontal="left"/>
    </xf>
    <xf numFmtId="181" fontId="7" fillId="4" borderId="18" xfId="2" applyNumberFormat="1" applyFont="1" applyFill="1" applyBorder="1" applyAlignment="1">
      <alignment horizontal="left"/>
    </xf>
    <xf numFmtId="181" fontId="7" fillId="0" borderId="14" xfId="2" applyNumberFormat="1" applyFont="1" applyBorder="1" applyAlignment="1">
      <alignment horizontal="center"/>
    </xf>
    <xf numFmtId="181" fontId="7" fillId="0" borderId="59" xfId="2" applyNumberFormat="1" applyFont="1" applyBorder="1" applyAlignment="1">
      <alignment horizontal="center"/>
    </xf>
    <xf numFmtId="181" fontId="7" fillId="0" borderId="15" xfId="2" applyNumberFormat="1" applyFont="1" applyBorder="1" applyAlignment="1">
      <alignment horizontal="center"/>
    </xf>
    <xf numFmtId="181" fontId="7" fillId="0" borderId="59" xfId="2" applyNumberFormat="1" applyFont="1" applyBorder="1"/>
    <xf numFmtId="181" fontId="7" fillId="0" borderId="60" xfId="2" applyNumberFormat="1" applyFont="1" applyBorder="1"/>
    <xf numFmtId="181" fontId="7" fillId="0" borderId="18" xfId="2" applyNumberFormat="1" applyFont="1" applyBorder="1"/>
    <xf numFmtId="181" fontId="7" fillId="3" borderId="17" xfId="2" applyNumberFormat="1" applyFont="1" applyFill="1" applyBorder="1" applyAlignment="1">
      <alignment horizontal="left"/>
    </xf>
    <xf numFmtId="181" fontId="7" fillId="4" borderId="9" xfId="2" applyNumberFormat="1" applyFont="1" applyFill="1" applyBorder="1" applyAlignment="1">
      <alignment horizontal="left"/>
    </xf>
    <xf numFmtId="38" fontId="7" fillId="2" borderId="0" xfId="2" applyFont="1" applyFill="1" applyBorder="1" applyAlignment="1">
      <alignment horizontal="right"/>
    </xf>
    <xf numFmtId="38" fontId="7" fillId="2" borderId="36" xfId="2" applyFont="1" applyFill="1" applyBorder="1" applyAlignment="1">
      <alignment horizontal="right"/>
    </xf>
    <xf numFmtId="38" fontId="7" fillId="0" borderId="8" xfId="2" applyFont="1" applyBorder="1"/>
    <xf numFmtId="38" fontId="7" fillId="2" borderId="31" xfId="2" applyFont="1" applyFill="1" applyBorder="1"/>
    <xf numFmtId="38" fontId="7" fillId="2" borderId="33" xfId="2" applyFont="1" applyFill="1" applyBorder="1"/>
    <xf numFmtId="0" fontId="13" fillId="0" borderId="0" xfId="0" applyFont="1" applyBorder="1" applyAlignment="1">
      <alignment horizontal="right"/>
    </xf>
    <xf numFmtId="0" fontId="18" fillId="0" borderId="13" xfId="0" applyFont="1" applyBorder="1"/>
    <xf numFmtId="0" fontId="13" fillId="0" borderId="7" xfId="0" applyFont="1" applyBorder="1"/>
    <xf numFmtId="0" fontId="18" fillId="0" borderId="14" xfId="0" applyFont="1" applyBorder="1"/>
    <xf numFmtId="0" fontId="18" fillId="0" borderId="1" xfId="0" applyFont="1" applyBorder="1"/>
    <xf numFmtId="0" fontId="18" fillId="0" borderId="15" xfId="0" applyFont="1" applyBorder="1"/>
    <xf numFmtId="0" fontId="13" fillId="0" borderId="15" xfId="0" applyFont="1" applyBorder="1" applyAlignment="1">
      <alignment vertical="top" wrapText="1"/>
    </xf>
    <xf numFmtId="0" fontId="18" fillId="0" borderId="16" xfId="0" applyFont="1" applyBorder="1"/>
    <xf numFmtId="0" fontId="13" fillId="0" borderId="17" xfId="0" applyFont="1" applyBorder="1"/>
    <xf numFmtId="0" fontId="18" fillId="0" borderId="18" xfId="0" applyFont="1" applyBorder="1"/>
    <xf numFmtId="0" fontId="13" fillId="0" borderId="13" xfId="0" applyFont="1" applyBorder="1"/>
    <xf numFmtId="0" fontId="13" fillId="0" borderId="1" xfId="0" applyFont="1" applyBorder="1"/>
    <xf numFmtId="0" fontId="13" fillId="0" borderId="15" xfId="0" applyFont="1" applyBorder="1"/>
    <xf numFmtId="0" fontId="13" fillId="0" borderId="16" xfId="0" applyFont="1" applyBorder="1"/>
    <xf numFmtId="0" fontId="13" fillId="0" borderId="18" xfId="0" applyFont="1" applyBorder="1"/>
    <xf numFmtId="0" fontId="18" fillId="0" borderId="7" xfId="0" applyFont="1" applyBorder="1"/>
    <xf numFmtId="0" fontId="18" fillId="0" borderId="0" xfId="0" applyFont="1" applyBorder="1"/>
    <xf numFmtId="0" fontId="13" fillId="0" borderId="1" xfId="0" applyFont="1" applyBorder="1" applyAlignment="1">
      <alignment vertical="top" wrapText="1"/>
    </xf>
    <xf numFmtId="0" fontId="13" fillId="0" borderId="0" xfId="0" applyFont="1" applyBorder="1" applyAlignment="1">
      <alignment vertical="top" wrapText="1"/>
    </xf>
    <xf numFmtId="0" fontId="17" fillId="0" borderId="0" xfId="0" applyFont="1" applyBorder="1" applyAlignment="1">
      <alignment horizontal="left" vertical="center"/>
    </xf>
    <xf numFmtId="0" fontId="13" fillId="0" borderId="0" xfId="0" applyFont="1" applyBorder="1" applyAlignment="1">
      <alignment horizontal="right" vertical="center"/>
    </xf>
    <xf numFmtId="0" fontId="18" fillId="0" borderId="17" xfId="0" applyFont="1" applyBorder="1"/>
    <xf numFmtId="0" fontId="12" fillId="0" borderId="7" xfId="0" applyFont="1" applyBorder="1"/>
    <xf numFmtId="0" fontId="13" fillId="0" borderId="14" xfId="0" applyFont="1" applyBorder="1"/>
    <xf numFmtId="0" fontId="12" fillId="0" borderId="0" xfId="0" applyFont="1" applyBorder="1"/>
    <xf numFmtId="0" fontId="19" fillId="0" borderId="7" xfId="0" applyFont="1" applyBorder="1" applyAlignment="1">
      <alignment horizontal="left" vertical="center"/>
    </xf>
    <xf numFmtId="0" fontId="19" fillId="0" borderId="0" xfId="0" applyFont="1" applyBorder="1" applyAlignment="1">
      <alignment horizontal="left" vertical="center"/>
    </xf>
    <xf numFmtId="0" fontId="18" fillId="0" borderId="0" xfId="0" applyFont="1" applyBorder="1" applyAlignment="1">
      <alignment horizontal="left" vertical="center"/>
    </xf>
    <xf numFmtId="0" fontId="13" fillId="3" borderId="61" xfId="0" applyFont="1" applyFill="1" applyBorder="1" applyAlignment="1">
      <alignment horizontal="center" vertical="top" wrapText="1"/>
    </xf>
    <xf numFmtId="0" fontId="13" fillId="3" borderId="41" xfId="0" applyFont="1" applyFill="1" applyBorder="1" applyAlignment="1">
      <alignment horizontal="center" vertical="top"/>
    </xf>
    <xf numFmtId="0" fontId="13" fillId="4" borderId="61" xfId="0" applyFont="1" applyFill="1" applyBorder="1" applyAlignment="1">
      <alignment horizontal="center" vertical="top" wrapText="1"/>
    </xf>
    <xf numFmtId="0" fontId="13" fillId="4" borderId="18" xfId="0" applyFont="1" applyFill="1" applyBorder="1" applyAlignment="1">
      <alignment horizontal="center" vertical="top"/>
    </xf>
    <xf numFmtId="177" fontId="13" fillId="0" borderId="0" xfId="0" applyNumberFormat="1" applyFont="1" applyBorder="1"/>
    <xf numFmtId="0" fontId="22" fillId="0" borderId="7" xfId="0" applyFont="1" applyBorder="1" applyAlignment="1">
      <alignment horizontal="center"/>
    </xf>
    <xf numFmtId="0" fontId="7" fillId="0" borderId="5" xfId="0" applyFont="1" applyBorder="1" applyAlignment="1">
      <alignment horizontal="center"/>
    </xf>
    <xf numFmtId="0" fontId="13" fillId="0" borderId="5" xfId="0" applyFont="1" applyBorder="1" applyAlignment="1">
      <alignment horizontal="center"/>
    </xf>
    <xf numFmtId="0" fontId="7" fillId="0" borderId="58" xfId="0" applyFont="1" applyBorder="1" applyAlignment="1">
      <alignment horizontal="center"/>
    </xf>
    <xf numFmtId="38" fontId="7" fillId="0" borderId="5" xfId="2" applyFont="1" applyBorder="1"/>
    <xf numFmtId="38" fontId="22" fillId="0" borderId="64" xfId="2" applyFont="1" applyBorder="1"/>
    <xf numFmtId="0" fontId="22" fillId="0" borderId="30" xfId="0" applyFont="1" applyBorder="1" applyAlignment="1">
      <alignment horizontal="center"/>
    </xf>
    <xf numFmtId="0" fontId="7" fillId="0" borderId="31" xfId="0" applyFont="1" applyBorder="1" applyAlignment="1">
      <alignment horizontal="center"/>
    </xf>
    <xf numFmtId="0" fontId="13" fillId="0" borderId="31" xfId="0" applyFont="1" applyBorder="1" applyAlignment="1">
      <alignment horizontal="center"/>
    </xf>
    <xf numFmtId="0" fontId="7" fillId="0" borderId="32" xfId="0" applyFont="1" applyBorder="1" applyAlignment="1">
      <alignment horizontal="center"/>
    </xf>
    <xf numFmtId="38" fontId="7" fillId="0" borderId="31" xfId="2" applyFont="1" applyBorder="1"/>
    <xf numFmtId="38" fontId="7" fillId="0" borderId="55" xfId="2" applyFont="1" applyBorder="1"/>
    <xf numFmtId="38" fontId="7" fillId="0" borderId="49" xfId="2" applyFont="1" applyBorder="1"/>
    <xf numFmtId="38" fontId="22" fillId="0" borderId="65" xfId="2" applyFont="1" applyBorder="1"/>
    <xf numFmtId="0" fontId="9" fillId="0" borderId="0" xfId="0" applyFont="1" applyBorder="1" applyAlignment="1">
      <alignment horizontal="left" vertical="center"/>
    </xf>
    <xf numFmtId="0" fontId="24" fillId="0" borderId="0" xfId="0" applyFont="1" applyBorder="1" applyAlignment="1">
      <alignment horizontal="justify" vertical="top" wrapText="1"/>
    </xf>
    <xf numFmtId="0" fontId="25" fillId="0" borderId="0" xfId="0" applyFont="1"/>
    <xf numFmtId="49" fontId="9" fillId="0" borderId="0" xfId="0" applyNumberFormat="1" applyFont="1" applyFill="1" applyAlignment="1">
      <alignment horizontal="left" vertical="center"/>
    </xf>
    <xf numFmtId="0" fontId="18" fillId="6" borderId="1" xfId="0" applyFont="1" applyFill="1" applyBorder="1"/>
    <xf numFmtId="0" fontId="18" fillId="6" borderId="0" xfId="0" applyFont="1" applyFill="1" applyBorder="1"/>
    <xf numFmtId="0" fontId="13" fillId="6" borderId="14" xfId="0" applyFont="1" applyFill="1" applyBorder="1" applyAlignment="1">
      <alignment horizontal="center" vertical="center" wrapText="1"/>
    </xf>
    <xf numFmtId="0" fontId="13" fillId="6" borderId="41" xfId="0" applyFont="1" applyFill="1" applyBorder="1" applyAlignment="1">
      <alignment horizontal="center" vertical="top"/>
    </xf>
    <xf numFmtId="0" fontId="18" fillId="6" borderId="16" xfId="0" applyFont="1" applyFill="1" applyBorder="1"/>
    <xf numFmtId="0" fontId="13" fillId="6" borderId="13" xfId="0" applyFont="1" applyFill="1" applyBorder="1"/>
    <xf numFmtId="0" fontId="13" fillId="6" borderId="7" xfId="0" applyFont="1" applyFill="1" applyBorder="1"/>
    <xf numFmtId="0" fontId="13" fillId="6" borderId="14" xfId="0" applyFont="1" applyFill="1" applyBorder="1"/>
    <xf numFmtId="0" fontId="13" fillId="6" borderId="1" xfId="0" applyFont="1" applyFill="1" applyBorder="1"/>
    <xf numFmtId="177" fontId="12" fillId="6" borderId="0" xfId="0" applyNumberFormat="1" applyFont="1" applyFill="1" applyBorder="1" applyAlignment="1">
      <alignment vertical="center"/>
    </xf>
    <xf numFmtId="0" fontId="13" fillId="6" borderId="0" xfId="0" applyFont="1" applyFill="1" applyBorder="1"/>
    <xf numFmtId="0" fontId="13" fillId="6" borderId="15" xfId="0" applyFont="1" applyFill="1" applyBorder="1"/>
    <xf numFmtId="0" fontId="13" fillId="6" borderId="16" xfId="0" applyFont="1" applyFill="1" applyBorder="1"/>
    <xf numFmtId="0" fontId="13" fillId="6" borderId="17" xfId="0" applyFont="1" applyFill="1" applyBorder="1"/>
    <xf numFmtId="0" fontId="13" fillId="6" borderId="18" xfId="0" applyFont="1" applyFill="1" applyBorder="1"/>
    <xf numFmtId="0" fontId="13" fillId="7" borderId="25" xfId="0" applyFont="1" applyFill="1" applyBorder="1"/>
    <xf numFmtId="0" fontId="13" fillId="7" borderId="26" xfId="0" applyFont="1" applyFill="1" applyBorder="1"/>
    <xf numFmtId="0" fontId="13" fillId="7" borderId="27" xfId="0" applyFont="1" applyFill="1" applyBorder="1"/>
    <xf numFmtId="0" fontId="13" fillId="7" borderId="20" xfId="0" applyFont="1" applyFill="1" applyBorder="1"/>
    <xf numFmtId="0" fontId="13" fillId="7" borderId="0" xfId="0" applyFont="1" applyFill="1" applyBorder="1"/>
    <xf numFmtId="0" fontId="13" fillId="7" borderId="22" xfId="0" applyFont="1" applyFill="1" applyBorder="1"/>
    <xf numFmtId="181" fontId="13" fillId="6" borderId="7" xfId="2" applyNumberFormat="1" applyFont="1" applyFill="1" applyBorder="1"/>
    <xf numFmtId="177" fontId="12" fillId="6" borderId="0" xfId="0" applyNumberFormat="1" applyFont="1" applyFill="1" applyBorder="1" applyAlignment="1"/>
    <xf numFmtId="0" fontId="7" fillId="8" borderId="5" xfId="0" applyFont="1" applyFill="1" applyBorder="1" applyAlignment="1">
      <alignment horizontal="center"/>
    </xf>
    <xf numFmtId="181" fontId="7" fillId="6" borderId="59" xfId="2" applyNumberFormat="1" applyFont="1" applyFill="1" applyBorder="1" applyAlignment="1">
      <alignment horizontal="center" vertical="top"/>
    </xf>
    <xf numFmtId="38" fontId="7" fillId="6" borderId="59" xfId="2" applyNumberFormat="1" applyFont="1" applyFill="1" applyBorder="1"/>
    <xf numFmtId="38" fontId="7" fillId="6" borderId="66" xfId="2" applyNumberFormat="1" applyFont="1" applyFill="1" applyBorder="1"/>
    <xf numFmtId="38" fontId="7" fillId="6" borderId="68" xfId="2" applyNumberFormat="1" applyFont="1" applyFill="1" applyBorder="1"/>
    <xf numFmtId="181" fontId="7" fillId="6" borderId="1" xfId="2" applyNumberFormat="1" applyFont="1" applyFill="1" applyBorder="1" applyAlignment="1">
      <alignment horizontal="center"/>
    </xf>
    <xf numFmtId="181" fontId="7" fillId="6" borderId="1" xfId="2" applyNumberFormat="1" applyFont="1" applyFill="1" applyBorder="1"/>
    <xf numFmtId="181" fontId="7" fillId="6" borderId="16" xfId="2" applyNumberFormat="1" applyFont="1" applyFill="1" applyBorder="1"/>
    <xf numFmtId="38" fontId="7" fillId="6" borderId="1" xfId="2" applyNumberFormat="1" applyFont="1" applyFill="1" applyBorder="1"/>
    <xf numFmtId="38" fontId="7" fillId="6" borderId="50" xfId="2" applyNumberFormat="1" applyFont="1" applyFill="1" applyBorder="1"/>
    <xf numFmtId="38" fontId="7" fillId="6" borderId="6" xfId="2" applyNumberFormat="1" applyFont="1" applyFill="1" applyBorder="1"/>
    <xf numFmtId="181" fontId="7" fillId="6" borderId="59" xfId="2" applyNumberFormat="1" applyFont="1" applyFill="1" applyBorder="1" applyAlignment="1">
      <alignment horizontal="center"/>
    </xf>
    <xf numFmtId="181" fontId="7" fillId="6" borderId="59" xfId="2" applyNumberFormat="1" applyFont="1" applyFill="1" applyBorder="1"/>
    <xf numFmtId="181" fontId="7" fillId="6" borderId="60" xfId="2" applyNumberFormat="1" applyFont="1" applyFill="1" applyBorder="1"/>
    <xf numFmtId="0" fontId="26" fillId="2" borderId="33" xfId="0" applyFont="1" applyFill="1" applyBorder="1" applyAlignment="1" applyProtection="1">
      <alignment horizontal="center" vertical="center" wrapText="1"/>
      <protection locked="0"/>
    </xf>
    <xf numFmtId="0" fontId="14" fillId="0" borderId="0" xfId="0" applyFont="1" applyFill="1" applyAlignment="1">
      <alignment horizontal="left"/>
    </xf>
    <xf numFmtId="0" fontId="7" fillId="0" borderId="0" xfId="0" applyFont="1" applyFill="1" applyAlignment="1">
      <alignment horizontal="left"/>
    </xf>
    <xf numFmtId="49" fontId="13" fillId="0" borderId="69" xfId="0" applyNumberFormat="1" applyFont="1" applyFill="1" applyBorder="1"/>
    <xf numFmtId="49" fontId="13" fillId="0" borderId="8" xfId="0" applyNumberFormat="1" applyFont="1" applyFill="1" applyBorder="1"/>
    <xf numFmtId="49" fontId="13" fillId="0" borderId="56" xfId="0" applyNumberFormat="1" applyFont="1" applyFill="1" applyBorder="1"/>
    <xf numFmtId="49" fontId="13" fillId="0" borderId="57" xfId="0" applyNumberFormat="1" applyFont="1" applyFill="1" applyBorder="1"/>
    <xf numFmtId="49" fontId="13" fillId="0" borderId="9" xfId="0" applyNumberFormat="1" applyFont="1" applyFill="1" applyBorder="1"/>
    <xf numFmtId="49" fontId="7" fillId="0" borderId="69" xfId="0" applyNumberFormat="1" applyFont="1" applyFill="1" applyBorder="1"/>
    <xf numFmtId="49" fontId="7" fillId="0" borderId="8" xfId="0" applyNumberFormat="1" applyFont="1" applyFill="1" applyBorder="1"/>
    <xf numFmtId="49" fontId="7" fillId="0" borderId="56" xfId="0" applyNumberFormat="1" applyFont="1" applyFill="1" applyBorder="1"/>
    <xf numFmtId="49" fontId="7" fillId="0" borderId="57" xfId="0" applyNumberFormat="1" applyFont="1" applyFill="1" applyBorder="1"/>
    <xf numFmtId="49" fontId="7" fillId="0" borderId="9" xfId="0" applyNumberFormat="1" applyFont="1" applyFill="1" applyBorder="1"/>
    <xf numFmtId="49" fontId="7" fillId="0" borderId="71" xfId="0" applyNumberFormat="1" applyFont="1" applyFill="1" applyBorder="1"/>
    <xf numFmtId="49" fontId="7" fillId="0" borderId="37" xfId="0" applyNumberFormat="1" applyFont="1" applyFill="1" applyBorder="1"/>
    <xf numFmtId="49" fontId="7" fillId="0" borderId="28" xfId="0" applyNumberFormat="1" applyFont="1" applyFill="1" applyBorder="1" applyAlignment="1">
      <alignment horizontal="center"/>
    </xf>
    <xf numFmtId="49" fontId="7" fillId="0" borderId="72" xfId="0" applyNumberFormat="1" applyFont="1" applyFill="1" applyBorder="1" applyAlignment="1">
      <alignment horizontal="center"/>
    </xf>
    <xf numFmtId="49" fontId="7" fillId="0" borderId="73" xfId="0" applyNumberFormat="1" applyFont="1" applyFill="1" applyBorder="1" applyAlignment="1">
      <alignment horizontal="center"/>
    </xf>
    <xf numFmtId="49" fontId="7" fillId="0" borderId="74" xfId="0" applyNumberFormat="1" applyFont="1" applyFill="1" applyBorder="1" applyAlignment="1">
      <alignment horizontal="center"/>
    </xf>
    <xf numFmtId="49" fontId="7" fillId="0" borderId="75" xfId="0" applyNumberFormat="1" applyFont="1" applyFill="1" applyBorder="1" applyAlignment="1">
      <alignment horizontal="center" vertical="center" wrapText="1"/>
    </xf>
    <xf numFmtId="180" fontId="7" fillId="0" borderId="76" xfId="2" applyNumberFormat="1" applyFont="1" applyFill="1" applyBorder="1"/>
    <xf numFmtId="180" fontId="7" fillId="0" borderId="77" xfId="2" applyNumberFormat="1" applyFont="1" applyFill="1" applyBorder="1"/>
    <xf numFmtId="180" fontId="7" fillId="0" borderId="78" xfId="2" applyNumberFormat="1" applyFont="1" applyFill="1" applyBorder="1"/>
    <xf numFmtId="180" fontId="7" fillId="0" borderId="79" xfId="2" applyNumberFormat="1" applyFont="1" applyFill="1" applyBorder="1"/>
    <xf numFmtId="180" fontId="7" fillId="0" borderId="80" xfId="2" applyNumberFormat="1" applyFont="1" applyFill="1" applyBorder="1"/>
    <xf numFmtId="180" fontId="7" fillId="0" borderId="81" xfId="2" applyNumberFormat="1" applyFont="1" applyFill="1" applyBorder="1"/>
    <xf numFmtId="180" fontId="7" fillId="0" borderId="82" xfId="2" applyNumberFormat="1" applyFont="1" applyFill="1" applyBorder="1"/>
    <xf numFmtId="180" fontId="7" fillId="0" borderId="83" xfId="2" applyNumberFormat="1" applyFont="1" applyFill="1" applyBorder="1"/>
    <xf numFmtId="180" fontId="7" fillId="0" borderId="84" xfId="2" applyNumberFormat="1" applyFont="1" applyFill="1" applyBorder="1"/>
    <xf numFmtId="180" fontId="7" fillId="0" borderId="85" xfId="2" applyNumberFormat="1" applyFont="1" applyFill="1" applyBorder="1"/>
    <xf numFmtId="179" fontId="7" fillId="0" borderId="86" xfId="0" applyNumberFormat="1" applyFont="1" applyFill="1" applyBorder="1"/>
    <xf numFmtId="179" fontId="7" fillId="0" borderId="87" xfId="0" applyNumberFormat="1" applyFont="1" applyFill="1" applyBorder="1"/>
    <xf numFmtId="179" fontId="7" fillId="0" borderId="76" xfId="0" applyNumberFormat="1" applyFont="1" applyFill="1" applyBorder="1"/>
    <xf numFmtId="179" fontId="7" fillId="0" borderId="77" xfId="0" applyNumberFormat="1" applyFont="1" applyFill="1" applyBorder="1"/>
    <xf numFmtId="179" fontId="7" fillId="0" borderId="82" xfId="0" applyNumberFormat="1" applyFont="1" applyFill="1" applyBorder="1"/>
    <xf numFmtId="179" fontId="7" fillId="0" borderId="83" xfId="0" applyNumberFormat="1" applyFont="1" applyFill="1" applyBorder="1"/>
    <xf numFmtId="179" fontId="7" fillId="0" borderId="84" xfId="0" applyNumberFormat="1" applyFont="1" applyFill="1" applyBorder="1"/>
    <xf numFmtId="179" fontId="7" fillId="0" borderId="85" xfId="0" applyNumberFormat="1" applyFont="1" applyFill="1" applyBorder="1"/>
    <xf numFmtId="0" fontId="18" fillId="9" borderId="13" xfId="0" applyFont="1" applyFill="1" applyBorder="1"/>
    <xf numFmtId="0" fontId="18" fillId="9" borderId="7" xfId="0" applyFont="1" applyFill="1" applyBorder="1"/>
    <xf numFmtId="0" fontId="13" fillId="9" borderId="14" xfId="0" applyFont="1" applyFill="1" applyBorder="1" applyAlignment="1">
      <alignment horizontal="center" vertical="center" wrapText="1"/>
    </xf>
    <xf numFmtId="0" fontId="18" fillId="9" borderId="1" xfId="0" applyFont="1" applyFill="1" applyBorder="1"/>
    <xf numFmtId="0" fontId="18" fillId="9" borderId="0" xfId="0" applyFont="1" applyFill="1" applyBorder="1"/>
    <xf numFmtId="0" fontId="13" fillId="9" borderId="41" xfId="0" applyFont="1" applyFill="1" applyBorder="1" applyAlignment="1">
      <alignment horizontal="center" vertical="top"/>
    </xf>
    <xf numFmtId="0" fontId="18" fillId="9" borderId="16" xfId="0" applyFont="1" applyFill="1" applyBorder="1"/>
    <xf numFmtId="0" fontId="13" fillId="8" borderId="61" xfId="0" applyFont="1" applyFill="1" applyBorder="1" applyAlignment="1">
      <alignment horizontal="center" vertical="top" wrapText="1"/>
    </xf>
    <xf numFmtId="0" fontId="13" fillId="8" borderId="18" xfId="0" applyFont="1" applyFill="1" applyBorder="1" applyAlignment="1">
      <alignment horizontal="center" vertical="top"/>
    </xf>
    <xf numFmtId="0" fontId="18" fillId="8" borderId="23" xfId="0" applyFont="1" applyFill="1" applyBorder="1"/>
    <xf numFmtId="0" fontId="18" fillId="8" borderId="58" xfId="0" applyFont="1" applyFill="1" applyBorder="1"/>
    <xf numFmtId="0" fontId="28" fillId="0" borderId="0" xfId="0" applyFont="1" applyBorder="1"/>
    <xf numFmtId="0" fontId="13" fillId="8" borderId="13" xfId="0" applyFont="1" applyFill="1" applyBorder="1"/>
    <xf numFmtId="0" fontId="13" fillId="8" borderId="7" xfId="0" applyFont="1" applyFill="1" applyBorder="1"/>
    <xf numFmtId="0" fontId="13" fillId="8" borderId="14" xfId="0" applyFont="1" applyFill="1" applyBorder="1"/>
    <xf numFmtId="0" fontId="13" fillId="8" borderId="18" xfId="0" applyFont="1" applyFill="1" applyBorder="1"/>
    <xf numFmtId="0" fontId="13" fillId="9" borderId="13" xfId="0" applyFont="1" applyFill="1" applyBorder="1"/>
    <xf numFmtId="0" fontId="13" fillId="9" borderId="7" xfId="0" applyFont="1" applyFill="1" applyBorder="1"/>
    <xf numFmtId="0" fontId="13" fillId="9" borderId="14" xfId="0" applyFont="1" applyFill="1" applyBorder="1"/>
    <xf numFmtId="0" fontId="13" fillId="9" borderId="1" xfId="0" applyFont="1" applyFill="1" applyBorder="1"/>
    <xf numFmtId="0" fontId="13" fillId="9" borderId="15" xfId="0" applyFont="1" applyFill="1" applyBorder="1"/>
    <xf numFmtId="0" fontId="13" fillId="9" borderId="16" xfId="0" applyFont="1" applyFill="1" applyBorder="1"/>
    <xf numFmtId="0" fontId="7" fillId="0" borderId="26" xfId="0" applyFont="1" applyFill="1" applyBorder="1" applyAlignment="1">
      <alignment horizontal="left" vertical="top"/>
    </xf>
    <xf numFmtId="0" fontId="7" fillId="0" borderId="25" xfId="0" applyFont="1" applyFill="1" applyBorder="1" applyAlignment="1">
      <alignment horizontal="left" vertical="top"/>
    </xf>
    <xf numFmtId="0" fontId="7" fillId="0" borderId="27" xfId="0" applyFont="1" applyFill="1" applyBorder="1" applyAlignment="1">
      <alignment horizontal="left" vertical="top"/>
    </xf>
    <xf numFmtId="0" fontId="7" fillId="0" borderId="90" xfId="0" applyFont="1" applyFill="1" applyBorder="1" applyAlignment="1">
      <alignment horizontal="left" vertical="top"/>
    </xf>
    <xf numFmtId="0" fontId="11" fillId="0" borderId="25" xfId="0" applyFont="1" applyFill="1" applyBorder="1" applyAlignment="1">
      <alignment horizontal="left" vertical="top"/>
    </xf>
    <xf numFmtId="0" fontId="11" fillId="0" borderId="26" xfId="0" applyFont="1" applyFill="1" applyBorder="1" applyAlignment="1">
      <alignment horizontal="left" vertical="top"/>
    </xf>
    <xf numFmtId="0" fontId="11" fillId="0" borderId="27" xfId="0" applyFont="1" applyFill="1" applyBorder="1" applyAlignment="1">
      <alignment horizontal="left" vertical="top"/>
    </xf>
    <xf numFmtId="0" fontId="7" fillId="0" borderId="92" xfId="0" applyFont="1" applyFill="1" applyBorder="1" applyAlignment="1">
      <alignment horizontal="left" vertical="top"/>
    </xf>
    <xf numFmtId="0" fontId="7" fillId="0" borderId="26" xfId="0" applyFont="1" applyFill="1" applyBorder="1" applyAlignment="1">
      <alignment vertical="top" wrapText="1"/>
    </xf>
    <xf numFmtId="0" fontId="7" fillId="0" borderId="94" xfId="0" applyFont="1" applyFill="1" applyBorder="1" applyAlignment="1">
      <alignment horizontal="left" vertical="top"/>
    </xf>
    <xf numFmtId="0" fontId="7" fillId="0" borderId="96" xfId="0" applyFont="1" applyFill="1" applyBorder="1" applyAlignment="1">
      <alignment horizontal="left" vertical="top" wrapText="1"/>
    </xf>
    <xf numFmtId="0" fontId="7" fillId="0" borderId="97" xfId="0" applyFont="1" applyFill="1" applyBorder="1" applyAlignment="1">
      <alignment horizontal="left" vertical="top" wrapText="1"/>
    </xf>
    <xf numFmtId="0" fontId="12" fillId="10" borderId="101" xfId="0" applyFont="1" applyFill="1" applyBorder="1" applyAlignment="1">
      <alignment horizontal="center" vertical="center"/>
    </xf>
    <xf numFmtId="0" fontId="12" fillId="10" borderId="69" xfId="0" applyFont="1" applyFill="1" applyBorder="1" applyAlignment="1">
      <alignment horizontal="center" vertical="center"/>
    </xf>
    <xf numFmtId="0" fontId="7" fillId="0" borderId="25" xfId="0" applyFont="1" applyFill="1" applyBorder="1" applyAlignment="1">
      <alignment vertical="top" wrapText="1"/>
    </xf>
    <xf numFmtId="0" fontId="7" fillId="0" borderId="90" xfId="0" applyFont="1" applyFill="1" applyBorder="1" applyAlignment="1">
      <alignment horizontal="left" vertical="top" wrapText="1"/>
    </xf>
    <xf numFmtId="49" fontId="8" fillId="10" borderId="13" xfId="0" applyNumberFormat="1" applyFont="1" applyFill="1" applyBorder="1" applyAlignment="1">
      <alignment horizontal="center" vertical="top"/>
    </xf>
    <xf numFmtId="0" fontId="8" fillId="10" borderId="69" xfId="0" applyFont="1" applyFill="1" applyBorder="1" applyAlignment="1">
      <alignment horizontal="left" vertical="top"/>
    </xf>
    <xf numFmtId="49" fontId="8" fillId="10" borderId="1" xfId="0" applyNumberFormat="1" applyFont="1" applyFill="1" applyBorder="1" applyAlignment="1">
      <alignment horizontal="center" vertical="top"/>
    </xf>
    <xf numFmtId="49" fontId="8" fillId="10" borderId="19" xfId="0" applyNumberFormat="1" applyFont="1" applyFill="1" applyBorder="1" applyAlignment="1">
      <alignment horizontal="center" vertical="top"/>
    </xf>
    <xf numFmtId="0" fontId="8" fillId="10" borderId="102" xfId="0" applyFont="1" applyFill="1" applyBorder="1" applyAlignment="1">
      <alignment horizontal="left" vertical="top"/>
    </xf>
    <xf numFmtId="0" fontId="8" fillId="10" borderId="71" xfId="0" applyFont="1" applyFill="1" applyBorder="1" applyAlignment="1">
      <alignment horizontal="left" vertical="top"/>
    </xf>
    <xf numFmtId="49" fontId="31" fillId="10" borderId="19" xfId="0" applyNumberFormat="1" applyFont="1" applyFill="1" applyBorder="1" applyAlignment="1">
      <alignment horizontal="center" vertical="top"/>
    </xf>
    <xf numFmtId="0" fontId="31" fillId="10" borderId="102" xfId="0" applyFont="1" applyFill="1" applyBorder="1" applyAlignment="1">
      <alignment horizontal="left" vertical="top"/>
    </xf>
    <xf numFmtId="49" fontId="31" fillId="10" borderId="1" xfId="0" applyNumberFormat="1" applyFont="1" applyFill="1" applyBorder="1" applyAlignment="1">
      <alignment horizontal="center" vertical="top"/>
    </xf>
    <xf numFmtId="0" fontId="31" fillId="10" borderId="8" xfId="0" applyFont="1" applyFill="1" applyBorder="1" applyAlignment="1">
      <alignment horizontal="left" vertical="top"/>
    </xf>
    <xf numFmtId="49" fontId="31" fillId="10" borderId="21" xfId="0" applyNumberFormat="1" applyFont="1" applyFill="1" applyBorder="1" applyAlignment="1">
      <alignment horizontal="center" vertical="top"/>
    </xf>
    <xf numFmtId="0" fontId="31" fillId="10" borderId="71" xfId="0" applyFont="1" applyFill="1" applyBorder="1" applyAlignment="1">
      <alignment horizontal="left" vertical="top"/>
    </xf>
    <xf numFmtId="49" fontId="31" fillId="10" borderId="59" xfId="0" applyNumberFormat="1" applyFont="1" applyFill="1" applyBorder="1" applyAlignment="1">
      <alignment horizontal="center" vertical="top"/>
    </xf>
    <xf numFmtId="49" fontId="32" fillId="10" borderId="1" xfId="0" applyNumberFormat="1" applyFont="1" applyFill="1" applyBorder="1" applyAlignment="1">
      <alignment horizontal="center" vertical="top"/>
    </xf>
    <xf numFmtId="0" fontId="32" fillId="10" borderId="59" xfId="0" applyFont="1" applyFill="1" applyBorder="1" applyAlignment="1">
      <alignment horizontal="center" vertical="top"/>
    </xf>
    <xf numFmtId="49" fontId="32" fillId="10" borderId="21" xfId="0" applyNumberFormat="1" applyFont="1" applyFill="1" applyBorder="1" applyAlignment="1">
      <alignment horizontal="center" vertical="top"/>
    </xf>
    <xf numFmtId="49" fontId="31" fillId="10" borderId="105" xfId="0" applyNumberFormat="1" applyFont="1" applyFill="1" applyBorder="1" applyAlignment="1">
      <alignment horizontal="center" vertical="top"/>
    </xf>
    <xf numFmtId="0" fontId="8" fillId="10" borderId="106" xfId="0" applyFont="1" applyFill="1" applyBorder="1" applyAlignment="1">
      <alignment horizontal="left" vertical="top"/>
    </xf>
    <xf numFmtId="49" fontId="31" fillId="10" borderId="107" xfId="0" applyNumberFormat="1" applyFont="1" applyFill="1" applyBorder="1" applyAlignment="1">
      <alignment horizontal="center" vertical="top"/>
    </xf>
    <xf numFmtId="0" fontId="8" fillId="10" borderId="108" xfId="0" applyFont="1" applyFill="1" applyBorder="1" applyAlignment="1">
      <alignment horizontal="left" vertical="top"/>
    </xf>
    <xf numFmtId="49" fontId="7" fillId="8" borderId="8" xfId="0" applyNumberFormat="1" applyFont="1" applyFill="1" applyBorder="1" applyAlignment="1">
      <alignment horizontal="center"/>
    </xf>
    <xf numFmtId="38" fontId="7" fillId="0" borderId="5" xfId="2" applyNumberFormat="1" applyFont="1" applyBorder="1"/>
    <xf numFmtId="0" fontId="10" fillId="0" borderId="30" xfId="0" applyFont="1" applyBorder="1" applyAlignment="1">
      <alignment horizontal="left"/>
    </xf>
    <xf numFmtId="0" fontId="10" fillId="0" borderId="109" xfId="0" applyFont="1" applyBorder="1" applyAlignment="1">
      <alignment horizontal="left"/>
    </xf>
    <xf numFmtId="0" fontId="10" fillId="0" borderId="110" xfId="0" applyFont="1" applyBorder="1" applyAlignment="1">
      <alignment horizontal="left"/>
    </xf>
    <xf numFmtId="38" fontId="10" fillId="0" borderId="11" xfId="2" applyFont="1" applyFill="1" applyBorder="1" applyAlignment="1">
      <alignment vertical="center"/>
    </xf>
    <xf numFmtId="38" fontId="10" fillId="0" borderId="69" xfId="2" applyFont="1" applyFill="1" applyBorder="1" applyAlignment="1">
      <alignment vertical="center"/>
    </xf>
    <xf numFmtId="38" fontId="10" fillId="0" borderId="89" xfId="2" applyFont="1" applyBorder="1"/>
    <xf numFmtId="38" fontId="10" fillId="0" borderId="106" xfId="2" applyFont="1" applyBorder="1"/>
    <xf numFmtId="184" fontId="10" fillId="0" borderId="107" xfId="2" applyNumberFormat="1" applyFont="1" applyBorder="1"/>
    <xf numFmtId="184" fontId="10" fillId="0" borderId="92" xfId="2" applyNumberFormat="1" applyFont="1" applyBorder="1"/>
    <xf numFmtId="184" fontId="10" fillId="0" borderId="91" xfId="2" applyNumberFormat="1" applyFont="1" applyBorder="1"/>
    <xf numFmtId="184" fontId="10" fillId="0" borderId="112" xfId="2" applyNumberFormat="1" applyFont="1" applyBorder="1"/>
    <xf numFmtId="49" fontId="13" fillId="0" borderId="0" xfId="0" applyNumberFormat="1" applyFont="1" applyFill="1" applyAlignment="1">
      <alignment horizontal="justify" vertical="top" wrapText="1"/>
    </xf>
    <xf numFmtId="49" fontId="14" fillId="0" borderId="0" xfId="0" applyNumberFormat="1" applyFont="1" applyFill="1"/>
    <xf numFmtId="38" fontId="13" fillId="0" borderId="94" xfId="2" applyFont="1" applyBorder="1" applyAlignment="1">
      <alignment vertical="top"/>
    </xf>
    <xf numFmtId="38" fontId="13" fillId="0" borderId="7" xfId="2" applyFont="1" applyBorder="1" applyAlignment="1">
      <alignment vertical="top"/>
    </xf>
    <xf numFmtId="38" fontId="13" fillId="0" borderId="11" xfId="2" applyFont="1" applyBorder="1" applyAlignment="1">
      <alignment vertical="top"/>
    </xf>
    <xf numFmtId="38" fontId="13" fillId="0" borderId="113" xfId="2" applyFont="1" applyBorder="1" applyAlignment="1">
      <alignment vertical="top"/>
    </xf>
    <xf numFmtId="38" fontId="13" fillId="0" borderId="26" xfId="2" applyFont="1" applyFill="1" applyBorder="1" applyAlignment="1">
      <alignment horizontal="center" vertical="top"/>
    </xf>
    <xf numFmtId="38" fontId="13" fillId="0" borderId="0" xfId="2" applyFont="1" applyBorder="1" applyAlignment="1">
      <alignment horizontal="center" vertical="top"/>
    </xf>
    <xf numFmtId="38" fontId="13" fillId="0" borderId="2" xfId="2" applyFont="1" applyBorder="1" applyAlignment="1">
      <alignment horizontal="center" vertical="top"/>
    </xf>
    <xf numFmtId="38" fontId="13" fillId="0" borderId="88" xfId="2" applyFont="1" applyBorder="1" applyAlignment="1">
      <alignment horizontal="center" vertical="top" wrapText="1"/>
    </xf>
    <xf numFmtId="38" fontId="13" fillId="0" borderId="23" xfId="2" applyFont="1" applyBorder="1" applyAlignment="1">
      <alignment horizontal="center" vertical="top"/>
    </xf>
    <xf numFmtId="38" fontId="13" fillId="0" borderId="20" xfId="2" applyFont="1" applyBorder="1" applyAlignment="1">
      <alignment horizontal="center" vertical="top"/>
    </xf>
    <xf numFmtId="38" fontId="13" fillId="0" borderId="7" xfId="0" applyNumberFormat="1" applyFont="1" applyBorder="1"/>
    <xf numFmtId="38" fontId="13" fillId="0" borderId="11" xfId="0" applyNumberFormat="1" applyFont="1" applyBorder="1"/>
    <xf numFmtId="38" fontId="13" fillId="0" borderId="0" xfId="0" applyNumberFormat="1" applyFont="1" applyBorder="1"/>
    <xf numFmtId="38" fontId="13" fillId="0" borderId="2" xfId="0" applyNumberFormat="1" applyFont="1" applyBorder="1"/>
    <xf numFmtId="38" fontId="13" fillId="0" borderId="21" xfId="0" applyNumberFormat="1" applyFont="1" applyBorder="1"/>
    <xf numFmtId="38" fontId="13" fillId="0" borderId="38" xfId="0" applyNumberFormat="1" applyFont="1" applyBorder="1"/>
    <xf numFmtId="0" fontId="13" fillId="0" borderId="107" xfId="0" applyFont="1" applyBorder="1"/>
    <xf numFmtId="0" fontId="13" fillId="0" borderId="100" xfId="0" applyFont="1" applyBorder="1"/>
    <xf numFmtId="38" fontId="13" fillId="0" borderId="16" xfId="0" applyNumberFormat="1" applyFont="1" applyBorder="1"/>
    <xf numFmtId="38" fontId="13" fillId="0" borderId="3" xfId="0" applyNumberFormat="1" applyFont="1" applyBorder="1"/>
    <xf numFmtId="0" fontId="13" fillId="0" borderId="69" xfId="0" quotePrefix="1" applyNumberFormat="1" applyFont="1" applyFill="1" applyBorder="1" applyAlignment="1"/>
    <xf numFmtId="0" fontId="13" fillId="0" borderId="8" xfId="0" quotePrefix="1" applyNumberFormat="1" applyFont="1" applyFill="1" applyBorder="1" applyAlignment="1"/>
    <xf numFmtId="0" fontId="13" fillId="0" borderId="8" xfId="0" applyNumberFormat="1" applyFont="1" applyFill="1" applyBorder="1" applyAlignment="1"/>
    <xf numFmtId="0" fontId="13" fillId="0" borderId="71" xfId="0" quotePrefix="1" applyNumberFormat="1" applyFont="1" applyFill="1" applyBorder="1" applyAlignment="1"/>
    <xf numFmtId="38" fontId="13" fillId="0" borderId="5" xfId="2" applyFont="1" applyBorder="1" applyAlignment="1">
      <alignment horizontal="center" vertical="top"/>
    </xf>
    <xf numFmtId="38" fontId="13" fillId="0" borderId="2" xfId="2" applyFont="1" applyBorder="1" applyAlignment="1">
      <alignment horizontal="center" vertical="top" wrapText="1"/>
    </xf>
    <xf numFmtId="38" fontId="33" fillId="0" borderId="0" xfId="2" applyFont="1" applyFill="1" applyBorder="1" applyAlignment="1">
      <alignment horizontal="center" vertical="top"/>
    </xf>
    <xf numFmtId="38" fontId="13" fillId="0" borderId="3" xfId="2" applyFont="1" applyBorder="1" applyAlignment="1">
      <alignment horizontal="center" vertical="top"/>
    </xf>
    <xf numFmtId="38" fontId="13" fillId="0" borderId="12" xfId="2" applyFont="1" applyBorder="1" applyAlignment="1">
      <alignment horizontal="center" vertical="top"/>
    </xf>
    <xf numFmtId="38" fontId="13" fillId="0" borderId="22" xfId="0" applyNumberFormat="1" applyFont="1" applyBorder="1"/>
    <xf numFmtId="38" fontId="13" fillId="0" borderId="17" xfId="0" applyNumberFormat="1" applyFont="1" applyBorder="1"/>
    <xf numFmtId="38" fontId="7" fillId="0" borderId="1" xfId="2" applyFont="1" applyFill="1" applyBorder="1"/>
    <xf numFmtId="38" fontId="7" fillId="0" borderId="21" xfId="2" applyFont="1" applyFill="1" applyBorder="1"/>
    <xf numFmtId="38" fontId="7" fillId="0" borderId="16" xfId="2" applyFont="1" applyFill="1" applyBorder="1"/>
    <xf numFmtId="0" fontId="7" fillId="0" borderId="107" xfId="0" applyFont="1" applyFill="1" applyBorder="1" applyAlignment="1">
      <alignment horizontal="center"/>
    </xf>
    <xf numFmtId="0" fontId="7" fillId="9" borderId="103" xfId="0" applyFont="1" applyFill="1" applyBorder="1" applyAlignment="1">
      <alignment horizontal="center" wrapText="1"/>
    </xf>
    <xf numFmtId="0" fontId="7" fillId="8" borderId="102" xfId="0" applyFont="1" applyFill="1" applyBorder="1" applyAlignment="1">
      <alignment horizontal="center" wrapText="1"/>
    </xf>
    <xf numFmtId="0" fontId="7" fillId="9" borderId="59" xfId="0" applyFont="1" applyFill="1" applyBorder="1" applyAlignment="1">
      <alignment horizontal="center"/>
    </xf>
    <xf numFmtId="0" fontId="7" fillId="8" borderId="8" xfId="0" applyFont="1" applyFill="1" applyBorder="1" applyAlignment="1">
      <alignment horizontal="center"/>
    </xf>
    <xf numFmtId="49" fontId="7" fillId="9" borderId="59" xfId="0" applyNumberFormat="1" applyFont="1" applyFill="1" applyBorder="1" applyAlignment="1">
      <alignment horizontal="center"/>
    </xf>
    <xf numFmtId="0" fontId="7" fillId="8" borderId="23" xfId="0" applyFont="1" applyFill="1" applyBorder="1" applyAlignment="1">
      <alignment horizontal="center" wrapText="1"/>
    </xf>
    <xf numFmtId="49" fontId="7" fillId="8" borderId="5" xfId="0" applyNumberFormat="1" applyFont="1" applyFill="1" applyBorder="1" applyAlignment="1">
      <alignment horizontal="center"/>
    </xf>
    <xf numFmtId="0" fontId="7" fillId="9" borderId="25" xfId="0" applyFont="1" applyFill="1" applyBorder="1" applyAlignment="1">
      <alignment horizontal="center" wrapText="1"/>
    </xf>
    <xf numFmtId="0" fontId="7" fillId="9" borderId="26" xfId="0" applyFont="1" applyFill="1" applyBorder="1" applyAlignment="1">
      <alignment horizontal="center"/>
    </xf>
    <xf numFmtId="49" fontId="7" fillId="9" borderId="26" xfId="0" applyNumberFormat="1" applyFont="1" applyFill="1" applyBorder="1" applyAlignment="1">
      <alignment horizontal="center"/>
    </xf>
    <xf numFmtId="38" fontId="7" fillId="9" borderId="13" xfId="2" applyFont="1" applyFill="1" applyBorder="1"/>
    <xf numFmtId="38" fontId="7" fillId="9" borderId="1" xfId="2" applyFont="1" applyFill="1" applyBorder="1"/>
    <xf numFmtId="38" fontId="7" fillId="9" borderId="6" xfId="0" applyNumberFormat="1" applyFont="1" applyFill="1" applyBorder="1"/>
    <xf numFmtId="38" fontId="7" fillId="9" borderId="10" xfId="2" applyFont="1" applyFill="1" applyBorder="1"/>
    <xf numFmtId="38" fontId="7" fillId="9" borderId="59" xfId="2" applyFont="1" applyFill="1" applyBorder="1"/>
    <xf numFmtId="38" fontId="7" fillId="9" borderId="68" xfId="0" applyNumberFormat="1" applyFont="1" applyFill="1" applyBorder="1"/>
    <xf numFmtId="38" fontId="7" fillId="9" borderId="94" xfId="0" applyNumberFormat="1" applyFont="1" applyFill="1" applyBorder="1"/>
    <xf numFmtId="38" fontId="7" fillId="9" borderId="26" xfId="0" applyNumberFormat="1" applyFont="1" applyFill="1" applyBorder="1"/>
    <xf numFmtId="38" fontId="7" fillId="9" borderId="34" xfId="0" applyNumberFormat="1" applyFont="1" applyFill="1" applyBorder="1"/>
    <xf numFmtId="38" fontId="7" fillId="8" borderId="15" xfId="0" applyNumberFormat="1" applyFont="1" applyFill="1" applyBorder="1"/>
    <xf numFmtId="38" fontId="7" fillId="8" borderId="4" xfId="0" applyNumberFormat="1" applyFont="1" applyFill="1" applyBorder="1"/>
    <xf numFmtId="38" fontId="7" fillId="8" borderId="69" xfId="2" applyFont="1" applyFill="1" applyBorder="1"/>
    <xf numFmtId="38" fontId="7" fillId="8" borderId="8" xfId="2" applyFont="1" applyFill="1" applyBorder="1"/>
    <xf numFmtId="38" fontId="7" fillId="8" borderId="37" xfId="0" applyNumberFormat="1" applyFont="1" applyFill="1" applyBorder="1"/>
    <xf numFmtId="38" fontId="7" fillId="8" borderId="14" xfId="2" applyFont="1" applyFill="1" applyBorder="1"/>
    <xf numFmtId="38" fontId="7" fillId="8" borderId="15" xfId="2" applyFont="1" applyFill="1" applyBorder="1"/>
    <xf numFmtId="38" fontId="7" fillId="8" borderId="113" xfId="2" applyFont="1" applyFill="1" applyBorder="1"/>
    <xf numFmtId="38" fontId="7" fillId="8" borderId="5" xfId="2" applyFont="1" applyFill="1" applyBorder="1"/>
    <xf numFmtId="38" fontId="7" fillId="8" borderId="39" xfId="0" applyNumberFormat="1" applyFont="1" applyFill="1" applyBorder="1"/>
    <xf numFmtId="0" fontId="7" fillId="11" borderId="1" xfId="0" applyFont="1" applyFill="1" applyBorder="1" applyAlignment="1">
      <alignment horizontal="center"/>
    </xf>
    <xf numFmtId="0" fontId="13" fillId="11" borderId="1" xfId="0" applyFont="1" applyFill="1" applyBorder="1" applyAlignment="1">
      <alignment horizontal="center"/>
    </xf>
    <xf numFmtId="0" fontId="7" fillId="11" borderId="16" xfId="0" applyFont="1" applyFill="1" applyBorder="1" applyAlignment="1">
      <alignment horizontal="center"/>
    </xf>
    <xf numFmtId="179" fontId="7" fillId="11" borderId="59" xfId="0" applyNumberFormat="1" applyFont="1" applyFill="1" applyBorder="1"/>
    <xf numFmtId="179" fontId="7" fillId="11" borderId="66" xfId="0" applyNumberFormat="1" applyFont="1" applyFill="1" applyBorder="1"/>
    <xf numFmtId="179" fontId="7" fillId="11" borderId="67" xfId="0" applyNumberFormat="1" applyFont="1" applyFill="1" applyBorder="1"/>
    <xf numFmtId="0" fontId="7" fillId="11" borderId="114" xfId="0" applyFont="1" applyFill="1" applyBorder="1"/>
    <xf numFmtId="0" fontId="7" fillId="11" borderId="113" xfId="0" applyFont="1" applyFill="1" applyBorder="1" applyAlignment="1">
      <alignment horizontal="center"/>
    </xf>
    <xf numFmtId="0" fontId="7" fillId="11" borderId="5" xfId="0" applyFont="1" applyFill="1" applyBorder="1" applyAlignment="1">
      <alignment horizontal="center"/>
    </xf>
    <xf numFmtId="0" fontId="7" fillId="11" borderId="5" xfId="0" applyFont="1" applyFill="1" applyBorder="1"/>
    <xf numFmtId="0" fontId="7" fillId="11" borderId="58" xfId="0" applyFont="1" applyFill="1" applyBorder="1"/>
    <xf numFmtId="179" fontId="7" fillId="11" borderId="5" xfId="0" applyNumberFormat="1" applyFont="1" applyFill="1" applyBorder="1"/>
    <xf numFmtId="179" fontId="7" fillId="11" borderId="62" xfId="0" applyNumberFormat="1" applyFont="1" applyFill="1" applyBorder="1"/>
    <xf numFmtId="0" fontId="7" fillId="11" borderId="64" xfId="0" applyFont="1" applyFill="1" applyBorder="1"/>
    <xf numFmtId="0" fontId="7" fillId="11" borderId="2" xfId="0" applyFont="1" applyFill="1" applyBorder="1" applyAlignment="1">
      <alignment horizontal="center" vertical="center" wrapText="1"/>
    </xf>
    <xf numFmtId="0" fontId="7" fillId="11" borderId="2" xfId="0" applyFont="1" applyFill="1" applyBorder="1"/>
    <xf numFmtId="0" fontId="7" fillId="11" borderId="3" xfId="0" applyFont="1" applyFill="1" applyBorder="1"/>
    <xf numFmtId="179" fontId="7" fillId="11" borderId="2" xfId="0" applyNumberFormat="1" applyFont="1" applyFill="1" applyBorder="1"/>
    <xf numFmtId="179" fontId="7" fillId="11" borderId="52" xfId="0" applyNumberFormat="1" applyFont="1" applyFill="1" applyBorder="1"/>
    <xf numFmtId="0" fontId="7" fillId="11" borderId="115" xfId="0" applyFont="1" applyFill="1" applyBorder="1"/>
    <xf numFmtId="0" fontId="7" fillId="11" borderId="2" xfId="0" applyFont="1" applyFill="1" applyBorder="1" applyAlignment="1">
      <alignment horizontal="center" vertical="top" wrapText="1"/>
    </xf>
    <xf numFmtId="0" fontId="7" fillId="11" borderId="13" xfId="0" applyFont="1" applyFill="1" applyBorder="1" applyAlignment="1"/>
    <xf numFmtId="0" fontId="7" fillId="11" borderId="0" xfId="0" applyFont="1" applyFill="1" applyBorder="1" applyAlignment="1">
      <alignment horizontal="center"/>
    </xf>
    <xf numFmtId="49" fontId="7" fillId="11" borderId="59" xfId="0" applyNumberFormat="1" applyFont="1" applyFill="1" applyBorder="1" applyAlignment="1">
      <alignment horizontal="center"/>
    </xf>
    <xf numFmtId="179" fontId="7" fillId="11" borderId="0" xfId="0" applyNumberFormat="1" applyFont="1" applyFill="1" applyBorder="1"/>
    <xf numFmtId="179" fontId="7" fillId="11" borderId="51" xfId="0" applyNumberFormat="1" applyFont="1" applyFill="1" applyBorder="1"/>
    <xf numFmtId="179" fontId="7" fillId="11" borderId="45" xfId="0" applyNumberFormat="1" applyFont="1" applyFill="1" applyBorder="1"/>
    <xf numFmtId="179" fontId="7" fillId="11" borderId="116" xfId="0" applyNumberFormat="1" applyFont="1" applyFill="1" applyBorder="1" applyAlignment="1">
      <alignment horizontal="center"/>
    </xf>
    <xf numFmtId="0" fontId="7" fillId="11" borderId="5" xfId="0" applyFont="1" applyFill="1" applyBorder="1" applyAlignment="1">
      <alignment horizontal="left"/>
    </xf>
    <xf numFmtId="49" fontId="7" fillId="11" borderId="8" xfId="0" applyNumberFormat="1" applyFont="1" applyFill="1" applyBorder="1" applyAlignment="1">
      <alignment horizontal="center"/>
    </xf>
    <xf numFmtId="0" fontId="7" fillId="11" borderId="64" xfId="0" applyFont="1" applyFill="1" applyBorder="1" applyAlignment="1">
      <alignment horizontal="center"/>
    </xf>
    <xf numFmtId="0" fontId="7" fillId="11" borderId="7" xfId="0" applyFont="1" applyFill="1" applyBorder="1" applyAlignment="1">
      <alignment horizontal="center"/>
    </xf>
    <xf numFmtId="0" fontId="7" fillId="11" borderId="0" xfId="0" applyFont="1" applyFill="1" applyBorder="1"/>
    <xf numFmtId="0" fontId="7" fillId="11" borderId="17" xfId="0" applyFont="1" applyFill="1" applyBorder="1"/>
    <xf numFmtId="179" fontId="7" fillId="11" borderId="36" xfId="0" applyNumberFormat="1" applyFont="1" applyFill="1" applyBorder="1"/>
    <xf numFmtId="38" fontId="10" fillId="11" borderId="117" xfId="2" applyFont="1" applyFill="1" applyBorder="1" applyAlignment="1">
      <alignment vertical="center"/>
    </xf>
    <xf numFmtId="38" fontId="10" fillId="11" borderId="118" xfId="0" applyNumberFormat="1" applyFont="1" applyFill="1" applyBorder="1"/>
    <xf numFmtId="184" fontId="10" fillId="11" borderId="110" xfId="0" applyNumberFormat="1" applyFont="1" applyFill="1" applyBorder="1"/>
    <xf numFmtId="0" fontId="7" fillId="11" borderId="91" xfId="0" applyFont="1" applyFill="1" applyBorder="1" applyAlignment="1">
      <alignment horizontal="center"/>
    </xf>
    <xf numFmtId="0" fontId="7" fillId="11" borderId="108" xfId="0" applyFont="1" applyFill="1" applyBorder="1" applyAlignment="1">
      <alignment horizontal="center"/>
    </xf>
    <xf numFmtId="184" fontId="7" fillId="11" borderId="2" xfId="2" applyNumberFormat="1" applyFont="1" applyFill="1" applyBorder="1"/>
    <xf numFmtId="184" fontId="7" fillId="11" borderId="15" xfId="2" applyNumberFormat="1" applyFont="1" applyFill="1" applyBorder="1"/>
    <xf numFmtId="184" fontId="7" fillId="11" borderId="38" xfId="2" applyNumberFormat="1" applyFont="1" applyFill="1" applyBorder="1"/>
    <xf numFmtId="184" fontId="7" fillId="11" borderId="41" xfId="2" applyNumberFormat="1" applyFont="1" applyFill="1" applyBorder="1"/>
    <xf numFmtId="184" fontId="7" fillId="11" borderId="3" xfId="2" applyNumberFormat="1" applyFont="1" applyFill="1" applyBorder="1"/>
    <xf numFmtId="184" fontId="7" fillId="11" borderId="18" xfId="2" applyNumberFormat="1" applyFont="1" applyFill="1" applyBorder="1"/>
    <xf numFmtId="49" fontId="14" fillId="11" borderId="0" xfId="0" applyNumberFormat="1" applyFont="1" applyFill="1"/>
    <xf numFmtId="0" fontId="10" fillId="11" borderId="0" xfId="0" applyFont="1" applyFill="1"/>
    <xf numFmtId="49" fontId="10" fillId="11" borderId="0" xfId="0" applyNumberFormat="1" applyFont="1" applyFill="1" applyAlignment="1"/>
    <xf numFmtId="49" fontId="14" fillId="11" borderId="0" xfId="0" applyNumberFormat="1" applyFont="1" applyFill="1" applyAlignment="1"/>
    <xf numFmtId="49" fontId="10" fillId="11" borderId="0" xfId="0" applyNumberFormat="1" applyFont="1" applyFill="1"/>
    <xf numFmtId="0" fontId="14" fillId="11" borderId="0" xfId="0" applyFont="1" applyFill="1"/>
    <xf numFmtId="49" fontId="7" fillId="11" borderId="28" xfId="0" applyNumberFormat="1" applyFont="1" applyFill="1" applyBorder="1" applyAlignment="1">
      <alignment horizontal="center"/>
    </xf>
    <xf numFmtId="49" fontId="7" fillId="11" borderId="72" xfId="0" applyNumberFormat="1" applyFont="1" applyFill="1" applyBorder="1" applyAlignment="1">
      <alignment horizontal="center"/>
    </xf>
    <xf numFmtId="49" fontId="7" fillId="11" borderId="73" xfId="0" applyNumberFormat="1" applyFont="1" applyFill="1" applyBorder="1" applyAlignment="1">
      <alignment horizontal="center"/>
    </xf>
    <xf numFmtId="49" fontId="7" fillId="11" borderId="74" xfId="0" applyNumberFormat="1" applyFont="1" applyFill="1" applyBorder="1" applyAlignment="1">
      <alignment horizontal="center"/>
    </xf>
    <xf numFmtId="49" fontId="7" fillId="11" borderId="119" xfId="0" applyNumberFormat="1" applyFont="1" applyFill="1" applyBorder="1" applyAlignment="1">
      <alignment horizontal="center"/>
    </xf>
    <xf numFmtId="49" fontId="7" fillId="11" borderId="1" xfId="0" applyNumberFormat="1" applyFont="1" applyFill="1" applyBorder="1" applyAlignment="1">
      <alignment horizontal="right"/>
    </xf>
    <xf numFmtId="49" fontId="7" fillId="11" borderId="69" xfId="0" applyNumberFormat="1" applyFont="1" applyFill="1" applyBorder="1"/>
    <xf numFmtId="179" fontId="7" fillId="11" borderId="1" xfId="0" applyNumberFormat="1" applyFont="1" applyFill="1" applyBorder="1"/>
    <xf numFmtId="179" fontId="7" fillId="11" borderId="76" xfId="0" applyNumberFormat="1" applyFont="1" applyFill="1" applyBorder="1"/>
    <xf numFmtId="179" fontId="7" fillId="11" borderId="77" xfId="0" applyNumberFormat="1" applyFont="1" applyFill="1" applyBorder="1"/>
    <xf numFmtId="179" fontId="7" fillId="11" borderId="15" xfId="0" applyNumberFormat="1" applyFont="1" applyFill="1" applyBorder="1"/>
    <xf numFmtId="49" fontId="7" fillId="11" borderId="8" xfId="0" applyNumberFormat="1" applyFont="1" applyFill="1" applyBorder="1"/>
    <xf numFmtId="49" fontId="7" fillId="11" borderId="50" xfId="0" applyNumberFormat="1" applyFont="1" applyFill="1" applyBorder="1" applyAlignment="1">
      <alignment horizontal="right"/>
    </xf>
    <xf numFmtId="49" fontId="7" fillId="11" borderId="56" xfId="0" applyNumberFormat="1" applyFont="1" applyFill="1" applyBorder="1"/>
    <xf numFmtId="179" fontId="7" fillId="11" borderId="50" xfId="0" applyNumberFormat="1" applyFont="1" applyFill="1" applyBorder="1"/>
    <xf numFmtId="179" fontId="7" fillId="11" borderId="80" xfId="0" applyNumberFormat="1" applyFont="1" applyFill="1" applyBorder="1"/>
    <xf numFmtId="179" fontId="7" fillId="11" borderId="81" xfId="0" applyNumberFormat="1" applyFont="1" applyFill="1" applyBorder="1"/>
    <xf numFmtId="179" fontId="7" fillId="11" borderId="54" xfId="0" applyNumberFormat="1" applyFont="1" applyFill="1" applyBorder="1"/>
    <xf numFmtId="49" fontId="7" fillId="11" borderId="44" xfId="0" applyNumberFormat="1" applyFont="1" applyFill="1" applyBorder="1" applyAlignment="1">
      <alignment horizontal="right"/>
    </xf>
    <xf numFmtId="49" fontId="7" fillId="11" borderId="57" xfId="0" applyNumberFormat="1" applyFont="1" applyFill="1" applyBorder="1"/>
    <xf numFmtId="179" fontId="7" fillId="11" borderId="44" xfId="0" applyNumberFormat="1" applyFont="1" applyFill="1" applyBorder="1"/>
    <xf numFmtId="179" fontId="7" fillId="11" borderId="78" xfId="0" applyNumberFormat="1" applyFont="1" applyFill="1" applyBorder="1"/>
    <xf numFmtId="179" fontId="7" fillId="11" borderId="79" xfId="0" applyNumberFormat="1" applyFont="1" applyFill="1" applyBorder="1"/>
    <xf numFmtId="179" fontId="7" fillId="11" borderId="48" xfId="0" applyNumberFormat="1" applyFont="1" applyFill="1" applyBorder="1"/>
    <xf numFmtId="49" fontId="7" fillId="11" borderId="16" xfId="0" applyNumberFormat="1" applyFont="1" applyFill="1" applyBorder="1" applyAlignment="1">
      <alignment horizontal="right"/>
    </xf>
    <xf numFmtId="49" fontId="7" fillId="11" borderId="9" xfId="0" applyNumberFormat="1" applyFont="1" applyFill="1" applyBorder="1"/>
    <xf numFmtId="179" fontId="7" fillId="11" borderId="16" xfId="0" applyNumberFormat="1" applyFont="1" applyFill="1" applyBorder="1"/>
    <xf numFmtId="179" fontId="7" fillId="11" borderId="17" xfId="0" applyNumberFormat="1" applyFont="1" applyFill="1" applyBorder="1"/>
    <xf numFmtId="179" fontId="7" fillId="11" borderId="70" xfId="0" applyNumberFormat="1" applyFont="1" applyFill="1" applyBorder="1"/>
    <xf numFmtId="179" fontId="7" fillId="11" borderId="75" xfId="0" applyNumberFormat="1" applyFont="1" applyFill="1" applyBorder="1"/>
    <xf numFmtId="179" fontId="7" fillId="11" borderId="18" xfId="0" applyNumberFormat="1" applyFont="1" applyFill="1" applyBorder="1"/>
    <xf numFmtId="49" fontId="7" fillId="11" borderId="30" xfId="0" applyNumberFormat="1" applyFont="1" applyFill="1" applyBorder="1" applyAlignment="1">
      <alignment horizontal="center"/>
    </xf>
    <xf numFmtId="49" fontId="7" fillId="11" borderId="31" xfId="0" applyNumberFormat="1" applyFont="1" applyFill="1" applyBorder="1" applyAlignment="1">
      <alignment horizontal="center"/>
    </xf>
    <xf numFmtId="49" fontId="11" fillId="11" borderId="32" xfId="0" applyNumberFormat="1" applyFont="1" applyFill="1" applyBorder="1" applyAlignment="1">
      <alignment horizontal="center" vertical="top" wrapText="1"/>
    </xf>
    <xf numFmtId="179" fontId="7" fillId="11" borderId="31" xfId="0" applyNumberFormat="1" applyFont="1" applyFill="1" applyBorder="1"/>
    <xf numFmtId="179" fontId="7" fillId="11" borderId="55" xfId="0" applyNumberFormat="1" applyFont="1" applyFill="1" applyBorder="1"/>
    <xf numFmtId="179" fontId="7" fillId="11" borderId="49" xfId="0" applyNumberFormat="1" applyFont="1" applyFill="1" applyBorder="1"/>
    <xf numFmtId="179" fontId="7" fillId="11" borderId="40" xfId="0" applyNumberFormat="1" applyFont="1" applyFill="1" applyBorder="1"/>
    <xf numFmtId="179" fontId="7" fillId="11" borderId="32" xfId="0" applyNumberFormat="1" applyFont="1" applyFill="1" applyBorder="1"/>
    <xf numFmtId="49" fontId="13" fillId="0" borderId="0" xfId="0" applyNumberFormat="1" applyFont="1" applyFill="1" applyAlignment="1">
      <alignment vertical="top" wrapText="1"/>
    </xf>
    <xf numFmtId="0" fontId="13" fillId="12" borderId="25" xfId="0" applyFont="1" applyFill="1" applyBorder="1"/>
    <xf numFmtId="0" fontId="13" fillId="12" borderId="26" xfId="0" applyFont="1" applyFill="1" applyBorder="1"/>
    <xf numFmtId="0" fontId="13" fillId="12" borderId="27" xfId="0" applyFont="1" applyFill="1" applyBorder="1"/>
    <xf numFmtId="0" fontId="7" fillId="11" borderId="2" xfId="0" applyFont="1" applyFill="1" applyBorder="1" applyAlignment="1">
      <alignment horizontal="center" vertical="center"/>
    </xf>
    <xf numFmtId="0" fontId="7" fillId="11" borderId="8" xfId="0" applyFont="1" applyFill="1" applyBorder="1" applyAlignment="1">
      <alignment horizontal="center" vertical="center"/>
    </xf>
    <xf numFmtId="0" fontId="7" fillId="0" borderId="1" xfId="0" applyFont="1" applyFill="1" applyBorder="1" applyAlignment="1">
      <alignment horizontal="left"/>
    </xf>
    <xf numFmtId="49" fontId="7" fillId="0" borderId="108" xfId="0" applyNumberFormat="1" applyFont="1" applyFill="1" applyBorder="1"/>
    <xf numFmtId="180" fontId="7" fillId="0" borderId="136" xfId="2" applyNumberFormat="1" applyFont="1" applyFill="1" applyBorder="1"/>
    <xf numFmtId="180" fontId="7" fillId="0" borderId="137" xfId="2" applyNumberFormat="1" applyFont="1" applyFill="1" applyBorder="1"/>
    <xf numFmtId="180" fontId="7" fillId="0" borderId="138" xfId="2" applyNumberFormat="1" applyFont="1" applyFill="1" applyBorder="1"/>
    <xf numFmtId="180" fontId="7" fillId="0" borderId="91" xfId="2" applyNumberFormat="1" applyFont="1" applyFill="1" applyBorder="1"/>
    <xf numFmtId="180" fontId="7" fillId="5" borderId="136" xfId="2" applyNumberFormat="1" applyFont="1" applyFill="1" applyBorder="1"/>
    <xf numFmtId="180" fontId="7" fillId="0" borderId="139" xfId="2" applyNumberFormat="1" applyFont="1" applyFill="1" applyBorder="1"/>
    <xf numFmtId="180" fontId="7" fillId="5" borderId="139" xfId="2" applyNumberFormat="1" applyFont="1" applyFill="1" applyBorder="1"/>
    <xf numFmtId="180" fontId="7" fillId="0" borderId="100" xfId="2" applyNumberFormat="1" applyFont="1" applyFill="1" applyBorder="1"/>
    <xf numFmtId="180" fontId="7" fillId="0" borderId="110" xfId="2" applyNumberFormat="1" applyFont="1" applyFill="1" applyBorder="1"/>
    <xf numFmtId="179" fontId="7" fillId="11" borderId="110" xfId="0" applyNumberFormat="1" applyFont="1" applyFill="1" applyBorder="1"/>
    <xf numFmtId="49" fontId="7" fillId="0" borderId="140" xfId="0" applyNumberFormat="1" applyFont="1" applyFill="1" applyBorder="1" applyAlignment="1">
      <alignment horizontal="right"/>
    </xf>
    <xf numFmtId="49" fontId="7" fillId="0" borderId="10" xfId="0" applyNumberFormat="1" applyFont="1" applyFill="1" applyBorder="1" applyAlignment="1">
      <alignment horizontal="right"/>
    </xf>
    <xf numFmtId="49" fontId="7" fillId="0" borderId="59" xfId="0" applyNumberFormat="1" applyFont="1" applyFill="1" applyBorder="1" applyAlignment="1">
      <alignment horizontal="right"/>
    </xf>
    <xf numFmtId="49" fontId="7" fillId="0" borderId="104" xfId="0" applyNumberFormat="1" applyFont="1" applyFill="1" applyBorder="1" applyAlignment="1">
      <alignment horizontal="right"/>
    </xf>
    <xf numFmtId="49" fontId="7" fillId="0" borderId="68" xfId="0" applyNumberFormat="1" applyFont="1" applyFill="1" applyBorder="1" applyAlignment="1">
      <alignment horizontal="right"/>
    </xf>
    <xf numFmtId="38" fontId="13" fillId="0" borderId="1" xfId="0" applyNumberFormat="1" applyFont="1" applyBorder="1"/>
    <xf numFmtId="38" fontId="13" fillId="0" borderId="59" xfId="2" applyFont="1" applyFill="1" applyBorder="1" applyAlignment="1">
      <alignment horizontal="center" vertical="top"/>
    </xf>
    <xf numFmtId="38" fontId="13" fillId="0" borderId="1" xfId="2" applyFont="1" applyFill="1" applyBorder="1" applyAlignment="1">
      <alignment horizontal="center" vertical="top"/>
    </xf>
    <xf numFmtId="38" fontId="13" fillId="0" borderId="90" xfId="2" applyFont="1" applyBorder="1" applyAlignment="1">
      <alignment horizontal="center" vertical="top"/>
    </xf>
    <xf numFmtId="38" fontId="13" fillId="0" borderId="135" xfId="2" applyFont="1" applyBorder="1" applyAlignment="1">
      <alignment horizontal="center" vertical="top"/>
    </xf>
    <xf numFmtId="0" fontId="7" fillId="0" borderId="5" xfId="0" applyFont="1" applyFill="1" applyBorder="1"/>
    <xf numFmtId="38" fontId="7" fillId="9" borderId="16" xfId="2" applyFont="1" applyFill="1" applyBorder="1"/>
    <xf numFmtId="38" fontId="7" fillId="8" borderId="58" xfId="2" applyFont="1" applyFill="1" applyBorder="1"/>
    <xf numFmtId="38" fontId="7" fillId="9" borderId="60" xfId="2" applyFont="1" applyFill="1" applyBorder="1"/>
    <xf numFmtId="38" fontId="7" fillId="8" borderId="18" xfId="2" applyFont="1" applyFill="1" applyBorder="1"/>
    <xf numFmtId="38" fontId="7" fillId="8" borderId="9" xfId="2" applyFont="1" applyFill="1" applyBorder="1"/>
    <xf numFmtId="38" fontId="7" fillId="9" borderId="127" xfId="0" applyNumberFormat="1" applyFont="1" applyFill="1" applyBorder="1"/>
    <xf numFmtId="38" fontId="7" fillId="2" borderId="13" xfId="2" applyFont="1" applyFill="1" applyBorder="1" applyAlignment="1">
      <alignment horizontal="right"/>
    </xf>
    <xf numFmtId="179" fontId="7" fillId="11" borderId="10" xfId="0" applyNumberFormat="1" applyFont="1" applyFill="1" applyBorder="1"/>
    <xf numFmtId="38" fontId="7" fillId="0" borderId="69" xfId="2" applyFont="1" applyBorder="1"/>
    <xf numFmtId="38" fontId="7" fillId="0" borderId="113" xfId="2" applyFont="1" applyBorder="1"/>
    <xf numFmtId="38" fontId="7" fillId="0" borderId="30" xfId="2" applyFont="1" applyBorder="1"/>
    <xf numFmtId="38" fontId="7" fillId="2" borderId="30" xfId="2" applyFont="1" applyFill="1" applyBorder="1"/>
    <xf numFmtId="38" fontId="7" fillId="2" borderId="1" xfId="2" applyFont="1" applyFill="1" applyBorder="1" applyAlignment="1">
      <alignment horizontal="right"/>
    </xf>
    <xf numFmtId="38" fontId="7" fillId="2" borderId="44" xfId="2" applyFont="1" applyFill="1" applyBorder="1" applyAlignment="1">
      <alignment horizontal="right"/>
    </xf>
    <xf numFmtId="38" fontId="7" fillId="0" borderId="57" xfId="2" applyFont="1" applyBorder="1"/>
    <xf numFmtId="38" fontId="7" fillId="0" borderId="63" xfId="2" applyFont="1" applyBorder="1"/>
    <xf numFmtId="38" fontId="7" fillId="2" borderId="49" xfId="2" applyFont="1" applyFill="1" applyBorder="1"/>
    <xf numFmtId="38" fontId="7" fillId="2" borderId="51" xfId="2" applyFont="1" applyFill="1" applyBorder="1" applyAlignment="1">
      <alignment horizontal="right"/>
    </xf>
    <xf numFmtId="38" fontId="7" fillId="0" borderId="56" xfId="2" applyFont="1" applyBorder="1"/>
    <xf numFmtId="38" fontId="7" fillId="0" borderId="62" xfId="2" applyFont="1" applyBorder="1"/>
    <xf numFmtId="38" fontId="7" fillId="2" borderId="55" xfId="2" applyFont="1" applyFill="1" applyBorder="1"/>
    <xf numFmtId="38" fontId="7" fillId="2" borderId="45" xfId="2" applyFont="1" applyFill="1" applyBorder="1" applyAlignment="1">
      <alignment horizontal="right"/>
    </xf>
    <xf numFmtId="49" fontId="7" fillId="0" borderId="17"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0" fontId="7" fillId="0" borderId="26" xfId="0" applyFont="1" applyFill="1" applyBorder="1" applyAlignment="1">
      <alignment horizontal="left" vertical="top"/>
    </xf>
    <xf numFmtId="0" fontId="7" fillId="0" borderId="25" xfId="0" applyFont="1" applyFill="1" applyBorder="1" applyAlignment="1">
      <alignment horizontal="justify" vertical="top" wrapText="1"/>
    </xf>
    <xf numFmtId="0" fontId="8" fillId="10" borderId="8" xfId="0" applyFont="1" applyFill="1" applyBorder="1" applyAlignment="1">
      <alignment horizontal="left" vertical="top"/>
    </xf>
    <xf numFmtId="0" fontId="7" fillId="0" borderId="88" xfId="0" applyNumberFormat="1" applyFont="1" applyFill="1" applyBorder="1" applyAlignment="1">
      <alignment vertical="top" wrapText="1"/>
    </xf>
    <xf numFmtId="0" fontId="7" fillId="0" borderId="38" xfId="0" applyNumberFormat="1" applyFont="1" applyFill="1" applyBorder="1" applyAlignment="1">
      <alignment vertical="top" wrapText="1"/>
    </xf>
    <xf numFmtId="0" fontId="7" fillId="0" borderId="89" xfId="0" applyNumberFormat="1" applyFont="1" applyFill="1" applyBorder="1" applyAlignment="1">
      <alignment horizontal="left" vertical="top" wrapText="1"/>
    </xf>
    <xf numFmtId="0" fontId="7" fillId="0" borderId="2" xfId="0" applyNumberFormat="1" applyFont="1" applyFill="1" applyBorder="1" applyAlignment="1">
      <alignment vertical="top" wrapText="1"/>
    </xf>
    <xf numFmtId="0" fontId="7" fillId="0" borderId="88" xfId="0" applyNumberFormat="1" applyFont="1" applyFill="1" applyBorder="1" applyAlignment="1">
      <alignment horizontal="left" vertical="top" wrapText="1"/>
    </xf>
    <xf numFmtId="0" fontId="7" fillId="0" borderId="2" xfId="0" applyNumberFormat="1" applyFont="1" applyFill="1" applyBorder="1" applyAlignment="1">
      <alignment horizontal="left" vertical="top" wrapText="1"/>
    </xf>
    <xf numFmtId="0" fontId="13" fillId="0" borderId="104" xfId="0" applyFont="1" applyFill="1" applyBorder="1" applyAlignment="1">
      <alignment vertical="center"/>
    </xf>
    <xf numFmtId="0" fontId="7" fillId="0" borderId="59" xfId="0" applyFont="1" applyFill="1" applyBorder="1" applyAlignment="1">
      <alignment horizontal="left" vertical="top"/>
    </xf>
    <xf numFmtId="0" fontId="7" fillId="0" borderId="103" xfId="0" applyFont="1" applyFill="1" applyBorder="1" applyAlignment="1">
      <alignment horizontal="left" vertical="top"/>
    </xf>
    <xf numFmtId="0" fontId="13" fillId="0" borderId="59" xfId="0" applyFont="1" applyFill="1" applyBorder="1" applyAlignment="1">
      <alignment vertical="center"/>
    </xf>
    <xf numFmtId="0" fontId="7" fillId="0" borderId="104" xfId="0" applyFont="1" applyFill="1" applyBorder="1" applyAlignment="1">
      <alignment horizontal="left" vertical="top"/>
    </xf>
    <xf numFmtId="0" fontId="7" fillId="0" borderId="103" xfId="0" applyFont="1" applyFill="1" applyBorder="1" applyAlignment="1">
      <alignment vertical="top" wrapText="1"/>
    </xf>
    <xf numFmtId="0" fontId="7" fillId="0" borderId="111" xfId="0" applyFont="1" applyFill="1" applyBorder="1" applyAlignment="1">
      <alignment horizontal="left" vertical="top"/>
    </xf>
    <xf numFmtId="0" fontId="7" fillId="0" borderId="59" xfId="0" applyFont="1" applyFill="1" applyBorder="1" applyAlignment="1">
      <alignment vertical="top" wrapText="1"/>
    </xf>
    <xf numFmtId="49" fontId="11" fillId="0" borderId="103" xfId="0" applyNumberFormat="1" applyFont="1" applyFill="1" applyBorder="1" applyAlignment="1">
      <alignment vertical="top" wrapText="1"/>
    </xf>
    <xf numFmtId="0" fontId="7" fillId="0" borderId="59" xfId="0" applyFont="1" applyFill="1" applyBorder="1" applyAlignment="1">
      <alignment vertical="top"/>
    </xf>
    <xf numFmtId="0" fontId="11" fillId="0" borderId="59" xfId="0" applyFont="1" applyFill="1" applyBorder="1" applyAlignment="1">
      <alignment vertical="top" wrapText="1"/>
    </xf>
    <xf numFmtId="0" fontId="7" fillId="0" borderId="104" xfId="0" applyFont="1" applyFill="1" applyBorder="1" applyAlignment="1">
      <alignment vertical="top" wrapText="1"/>
    </xf>
    <xf numFmtId="0" fontId="8" fillId="10" borderId="102" xfId="0" applyFont="1" applyFill="1" applyBorder="1" applyAlignment="1">
      <alignment vertical="top" wrapText="1"/>
    </xf>
    <xf numFmtId="0" fontId="8" fillId="10" borderId="8" xfId="0" applyFont="1" applyFill="1" applyBorder="1" applyAlignment="1">
      <alignment vertical="top" wrapText="1"/>
    </xf>
    <xf numFmtId="0" fontId="8" fillId="10" borderId="8" xfId="0" applyFont="1" applyFill="1" applyBorder="1" applyAlignment="1">
      <alignment vertical="top"/>
    </xf>
    <xf numFmtId="0" fontId="31" fillId="10" borderId="8" xfId="0" applyFont="1" applyFill="1" applyBorder="1" applyAlignment="1">
      <alignment vertical="top" wrapText="1"/>
    </xf>
    <xf numFmtId="0" fontId="7" fillId="0" borderId="93" xfId="0" applyFont="1" applyFill="1" applyBorder="1" applyAlignment="1">
      <alignment horizontal="left" vertical="top" wrapText="1"/>
    </xf>
    <xf numFmtId="0" fontId="11" fillId="0" borderId="103" xfId="0" applyFont="1" applyFill="1" applyBorder="1" applyAlignment="1">
      <alignment horizontal="left" vertical="top"/>
    </xf>
    <xf numFmtId="0" fontId="11" fillId="0" borderId="104" xfId="0" applyFont="1" applyFill="1" applyBorder="1" applyAlignment="1">
      <alignment horizontal="left" vertical="top"/>
    </xf>
    <xf numFmtId="49" fontId="11" fillId="0" borderId="59" xfId="0" applyNumberFormat="1" applyFont="1" applyFill="1" applyBorder="1" applyAlignment="1">
      <alignment vertical="top" wrapText="1"/>
    </xf>
    <xf numFmtId="0" fontId="11" fillId="0" borderId="59" xfId="0" applyFont="1" applyFill="1" applyBorder="1" applyAlignment="1">
      <alignment horizontal="left" vertical="top"/>
    </xf>
    <xf numFmtId="0" fontId="11" fillId="0" borderId="2" xfId="0" applyNumberFormat="1" applyFont="1" applyFill="1" applyBorder="1" applyAlignment="1">
      <alignment vertical="top" wrapText="1"/>
    </xf>
    <xf numFmtId="0" fontId="7" fillId="0" borderId="2" xfId="0" applyNumberFormat="1" applyFont="1" applyFill="1" applyBorder="1" applyAlignment="1">
      <alignment horizontal="justify" vertical="top" wrapText="1"/>
    </xf>
    <xf numFmtId="0" fontId="7" fillId="0" borderId="143" xfId="0" applyFont="1" applyFill="1" applyBorder="1" applyAlignment="1">
      <alignment horizontal="left" vertical="top" wrapText="1"/>
    </xf>
    <xf numFmtId="0" fontId="7" fillId="0" borderId="27" xfId="0" applyFont="1" applyFill="1" applyBorder="1" applyAlignment="1">
      <alignment vertical="top" wrapText="1"/>
    </xf>
    <xf numFmtId="0" fontId="7" fillId="0" borderId="59" xfId="0" applyFont="1" applyFill="1" applyBorder="1" applyAlignment="1">
      <alignment horizontal="left" vertical="top" wrapText="1"/>
    </xf>
    <xf numFmtId="0" fontId="30" fillId="0" borderId="59" xfId="0" applyFont="1" applyFill="1" applyBorder="1" applyAlignment="1">
      <alignment horizontal="left" vertical="top" wrapText="1"/>
    </xf>
    <xf numFmtId="0" fontId="30" fillId="0" borderId="59" xfId="0" applyFont="1" applyFill="1" applyBorder="1" applyAlignment="1">
      <alignment horizontal="left" vertical="top"/>
    </xf>
    <xf numFmtId="0" fontId="7" fillId="0" borderId="14" xfId="0" applyFont="1" applyFill="1" applyBorder="1" applyAlignment="1">
      <alignment horizontal="left" vertical="top" wrapText="1"/>
    </xf>
    <xf numFmtId="0" fontId="7" fillId="0" borderId="95" xfId="0" applyFont="1" applyFill="1" applyBorder="1" applyAlignment="1">
      <alignment horizontal="left" vertical="top" wrapText="1"/>
    </xf>
    <xf numFmtId="0" fontId="7" fillId="0" borderId="15" xfId="0" applyFont="1" applyFill="1" applyBorder="1" applyAlignment="1">
      <alignment horizontal="left" vertical="top" wrapText="1"/>
    </xf>
    <xf numFmtId="0" fontId="7" fillId="0" borderId="61" xfId="0" applyFont="1" applyFill="1" applyBorder="1" applyAlignment="1">
      <alignment horizontal="left" vertical="top" wrapText="1"/>
    </xf>
    <xf numFmtId="0" fontId="7" fillId="0" borderId="41" xfId="0" applyFont="1" applyFill="1" applyBorder="1" applyAlignment="1">
      <alignment horizontal="left" vertical="top" wrapText="1"/>
    </xf>
    <xf numFmtId="0" fontId="7" fillId="0" borderId="98" xfId="0" applyFont="1" applyFill="1" applyBorder="1" applyAlignment="1">
      <alignment horizontal="left" vertical="top" wrapText="1"/>
    </xf>
    <xf numFmtId="0" fontId="7" fillId="0" borderId="141" xfId="0" applyFont="1" applyFill="1" applyBorder="1" applyAlignment="1">
      <alignment horizontal="left" vertical="top" wrapText="1"/>
    </xf>
    <xf numFmtId="0" fontId="7" fillId="0" borderId="142" xfId="0" applyFont="1" applyFill="1" applyBorder="1" applyAlignment="1">
      <alignment horizontal="left" vertical="top" wrapText="1"/>
    </xf>
    <xf numFmtId="0" fontId="7" fillId="0" borderId="144" xfId="0" applyFont="1" applyFill="1" applyBorder="1" applyAlignment="1">
      <alignment horizontal="left" vertical="top" wrapText="1"/>
    </xf>
    <xf numFmtId="0" fontId="7" fillId="0" borderId="99" xfId="0" applyFont="1" applyFill="1" applyBorder="1" applyAlignment="1">
      <alignment horizontal="left" vertical="top" wrapText="1"/>
    </xf>
    <xf numFmtId="0" fontId="11" fillId="0" borderId="142" xfId="0" applyFont="1" applyFill="1" applyBorder="1" applyAlignment="1">
      <alignment horizontal="left" vertical="top" wrapText="1"/>
    </xf>
    <xf numFmtId="0" fontId="11" fillId="0" borderId="93" xfId="0" applyFont="1" applyFill="1" applyBorder="1" applyAlignment="1">
      <alignment horizontal="left" vertical="top" wrapText="1"/>
    </xf>
    <xf numFmtId="0" fontId="11" fillId="0" borderId="143" xfId="0" applyFont="1" applyFill="1" applyBorder="1" applyAlignment="1">
      <alignment horizontal="left" vertical="top" wrapText="1"/>
    </xf>
    <xf numFmtId="0" fontId="11" fillId="0" borderId="141" xfId="0" applyFont="1" applyFill="1" applyBorder="1" applyAlignment="1">
      <alignment horizontal="left" vertical="top" wrapText="1"/>
    </xf>
    <xf numFmtId="0" fontId="11" fillId="0" borderId="41" xfId="0" applyFont="1" applyFill="1" applyBorder="1" applyAlignment="1">
      <alignment horizontal="left" vertical="top" wrapText="1"/>
    </xf>
    <xf numFmtId="0" fontId="11" fillId="0" borderId="96" xfId="0" applyFont="1" applyFill="1" applyBorder="1" applyAlignment="1">
      <alignment horizontal="left" vertical="top" wrapText="1"/>
    </xf>
    <xf numFmtId="0" fontId="11" fillId="0" borderId="106" xfId="0" applyFont="1" applyFill="1" applyBorder="1" applyAlignment="1">
      <alignment horizontal="left" vertical="top" wrapText="1"/>
    </xf>
    <xf numFmtId="0" fontId="11" fillId="0" borderId="144" xfId="0" applyFont="1" applyFill="1" applyBorder="1" applyAlignment="1">
      <alignment horizontal="left" vertical="top" wrapText="1"/>
    </xf>
    <xf numFmtId="0" fontId="11" fillId="0" borderId="97" xfId="0" applyFont="1" applyFill="1" applyBorder="1" applyAlignment="1">
      <alignment horizontal="left" vertical="top" wrapText="1"/>
    </xf>
    <xf numFmtId="0" fontId="7" fillId="0" borderId="100"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88" xfId="0" applyFont="1" applyFill="1" applyBorder="1" applyAlignment="1">
      <alignment horizontal="left" vertical="top" wrapText="1"/>
    </xf>
    <xf numFmtId="176" fontId="7" fillId="0" borderId="2" xfId="0" applyNumberFormat="1" applyFont="1" applyFill="1" applyBorder="1" applyAlignment="1">
      <alignment horizontal="left" vertical="top" wrapText="1"/>
    </xf>
    <xf numFmtId="176" fontId="7" fillId="0" borderId="38" xfId="0" applyNumberFormat="1" applyFont="1" applyFill="1" applyBorder="1" applyAlignment="1">
      <alignment horizontal="left" vertical="top" wrapText="1"/>
    </xf>
    <xf numFmtId="0" fontId="7" fillId="0" borderId="89" xfId="0" applyFont="1" applyFill="1" applyBorder="1" applyAlignment="1">
      <alignment horizontal="left" vertical="top" wrapText="1"/>
    </xf>
    <xf numFmtId="0" fontId="7" fillId="0" borderId="38" xfId="0" applyNumberFormat="1" applyFont="1" applyFill="1" applyBorder="1" applyAlignment="1">
      <alignment horizontal="left" vertical="top" wrapText="1"/>
    </xf>
    <xf numFmtId="0" fontId="11" fillId="0" borderId="38" xfId="0" applyNumberFormat="1" applyFont="1" applyFill="1" applyBorder="1" applyAlignment="1">
      <alignment horizontal="left" vertical="top" wrapText="1"/>
    </xf>
    <xf numFmtId="0" fontId="11" fillId="0" borderId="89" xfId="0" applyNumberFormat="1" applyFont="1" applyFill="1" applyBorder="1" applyAlignment="1">
      <alignment horizontal="left" vertical="top" wrapText="1"/>
    </xf>
    <xf numFmtId="0" fontId="11" fillId="0" borderId="88" xfId="0" applyNumberFormat="1" applyFont="1" applyFill="1" applyBorder="1" applyAlignment="1">
      <alignment horizontal="left" vertical="top" wrapText="1"/>
    </xf>
    <xf numFmtId="0" fontId="11" fillId="0" borderId="2" xfId="0" applyNumberFormat="1" applyFont="1" applyFill="1" applyBorder="1" applyAlignment="1">
      <alignment horizontal="left" vertical="top" wrapText="1"/>
    </xf>
    <xf numFmtId="0" fontId="7" fillId="0" borderId="91" xfId="0" applyNumberFormat="1" applyFont="1" applyFill="1" applyBorder="1" applyAlignment="1">
      <alignment horizontal="left" vertical="top" wrapText="1"/>
    </xf>
    <xf numFmtId="49" fontId="7" fillId="0" borderId="7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45" xfId="0" applyNumberFormat="1" applyFont="1" applyFill="1" applyBorder="1" applyAlignment="1">
      <alignment horizontal="center"/>
    </xf>
    <xf numFmtId="49" fontId="7" fillId="0" borderId="146" xfId="0" applyNumberFormat="1" applyFont="1" applyFill="1" applyBorder="1" applyAlignment="1">
      <alignment horizontal="center"/>
    </xf>
    <xf numFmtId="49" fontId="7" fillId="15" borderId="72" xfId="0" applyNumberFormat="1" applyFont="1" applyFill="1" applyBorder="1" applyAlignment="1">
      <alignment horizontal="center"/>
    </xf>
    <xf numFmtId="49" fontId="7" fillId="0" borderId="107" xfId="0" applyNumberFormat="1" applyFont="1" applyFill="1" applyBorder="1" applyAlignment="1">
      <alignment horizontal="right"/>
    </xf>
    <xf numFmtId="179" fontId="7" fillId="0" borderId="107" xfId="0" applyNumberFormat="1" applyFont="1" applyFill="1" applyBorder="1"/>
    <xf numFmtId="179" fontId="7" fillId="0" borderId="136" xfId="0" applyNumberFormat="1" applyFont="1" applyFill="1" applyBorder="1"/>
    <xf numFmtId="179" fontId="7" fillId="0" borderId="137" xfId="0" applyNumberFormat="1" applyFont="1" applyFill="1" applyBorder="1"/>
    <xf numFmtId="179" fontId="7" fillId="0" borderId="138" xfId="0" applyNumberFormat="1" applyFont="1" applyFill="1" applyBorder="1"/>
    <xf numFmtId="179" fontId="7" fillId="0" borderId="100" xfId="0" applyNumberFormat="1" applyFont="1" applyFill="1" applyBorder="1"/>
    <xf numFmtId="49" fontId="7" fillId="0" borderId="66" xfId="0" applyNumberFormat="1" applyFont="1" applyFill="1" applyBorder="1" applyAlignment="1">
      <alignment horizontal="right"/>
    </xf>
    <xf numFmtId="38" fontId="7" fillId="0" borderId="147" xfId="2" applyNumberFormat="1" applyFont="1" applyBorder="1"/>
    <xf numFmtId="38" fontId="7" fillId="3" borderId="52" xfId="2" applyNumberFormat="1" applyFont="1" applyFill="1" applyBorder="1"/>
    <xf numFmtId="38" fontId="7" fillId="4" borderId="54" xfId="2" applyNumberFormat="1" applyFont="1" applyFill="1" applyBorder="1"/>
    <xf numFmtId="38" fontId="7" fillId="0" borderId="62" xfId="2" applyNumberFormat="1" applyFont="1" applyBorder="1"/>
    <xf numFmtId="38" fontId="7" fillId="0" borderId="52" xfId="2" applyNumberFormat="1" applyFont="1" applyFill="1" applyBorder="1"/>
    <xf numFmtId="38" fontId="7" fillId="0" borderId="51" xfId="2" applyNumberFormat="1" applyFont="1" applyBorder="1"/>
    <xf numFmtId="38" fontId="7" fillId="3" borderId="51" xfId="2" applyNumberFormat="1" applyFont="1" applyFill="1" applyBorder="1"/>
    <xf numFmtId="38" fontId="7" fillId="4" borderId="56" xfId="2" applyNumberFormat="1" applyFont="1" applyFill="1" applyBorder="1"/>
    <xf numFmtId="38" fontId="7" fillId="0" borderId="66" xfId="2" applyNumberFormat="1" applyFont="1" applyBorder="1"/>
    <xf numFmtId="0" fontId="20" fillId="0" borderId="0" xfId="0" applyFont="1" applyFill="1" applyBorder="1" applyAlignment="1">
      <alignment vertical="top"/>
    </xf>
    <xf numFmtId="0" fontId="20" fillId="0" borderId="17" xfId="0" applyFont="1" applyFill="1" applyBorder="1" applyAlignment="1">
      <alignment vertical="top"/>
    </xf>
    <xf numFmtId="179" fontId="7" fillId="5" borderId="110" xfId="0" applyNumberFormat="1" applyFont="1" applyFill="1" applyBorder="1"/>
    <xf numFmtId="179" fontId="7" fillId="5" borderId="31" xfId="0" applyNumberFormat="1" applyFont="1" applyFill="1" applyBorder="1"/>
    <xf numFmtId="179" fontId="7" fillId="5" borderId="55" xfId="0" applyNumberFormat="1" applyFont="1" applyFill="1" applyBorder="1"/>
    <xf numFmtId="179" fontId="7" fillId="5" borderId="49" xfId="0" applyNumberFormat="1" applyFont="1" applyFill="1" applyBorder="1"/>
    <xf numFmtId="49" fontId="21" fillId="11" borderId="0" xfId="1" applyNumberFormat="1" applyFont="1" applyFill="1" applyAlignment="1" applyProtection="1">
      <alignment horizontal="left"/>
    </xf>
    <xf numFmtId="0" fontId="7" fillId="0" borderId="88" xfId="0" applyNumberFormat="1" applyFont="1" applyFill="1" applyBorder="1" applyAlignment="1">
      <alignment horizontal="left" vertical="top" wrapText="1"/>
    </xf>
    <xf numFmtId="0" fontId="7" fillId="0" borderId="38" xfId="0" applyNumberFormat="1" applyFont="1" applyFill="1" applyBorder="1" applyAlignment="1">
      <alignment horizontal="left" vertical="top" wrapText="1"/>
    </xf>
    <xf numFmtId="0" fontId="8" fillId="10" borderId="102" xfId="0" applyFont="1" applyFill="1" applyBorder="1" applyAlignment="1">
      <alignment horizontal="left" vertical="top" wrapText="1"/>
    </xf>
    <xf numFmtId="0" fontId="7" fillId="0" borderId="38" xfId="0" applyFont="1" applyFill="1" applyBorder="1" applyAlignment="1">
      <alignment horizontal="left" vertical="top" wrapText="1"/>
    </xf>
    <xf numFmtId="0" fontId="7" fillId="0" borderId="106" xfId="0" applyFont="1" applyFill="1" applyBorder="1" applyAlignment="1">
      <alignment horizontal="left" vertical="top" wrapText="1"/>
    </xf>
    <xf numFmtId="0" fontId="7" fillId="0" borderId="102" xfId="0" applyFont="1" applyFill="1" applyBorder="1" applyAlignment="1">
      <alignment horizontal="left" vertical="top" wrapText="1"/>
    </xf>
    <xf numFmtId="0" fontId="11" fillId="0" borderId="15"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148" xfId="0" applyFont="1" applyFill="1" applyBorder="1" applyAlignment="1">
      <alignment horizontal="left" vertical="top" wrapText="1"/>
    </xf>
    <xf numFmtId="49" fontId="7" fillId="0" borderId="31" xfId="0" applyNumberFormat="1" applyFont="1" applyFill="1" applyBorder="1"/>
    <xf numFmtId="49" fontId="7" fillId="0" borderId="149" xfId="0" applyNumberFormat="1" applyFont="1" applyFill="1" applyBorder="1" applyAlignment="1">
      <alignment horizontal="center"/>
    </xf>
    <xf numFmtId="49" fontId="7" fillId="0" borderId="150" xfId="0" applyNumberFormat="1" applyFont="1" applyFill="1" applyBorder="1" applyAlignment="1">
      <alignment horizontal="center"/>
    </xf>
    <xf numFmtId="38" fontId="10" fillId="0" borderId="94" xfId="2" applyFont="1" applyFill="1" applyBorder="1" applyAlignment="1">
      <alignment vertical="center"/>
    </xf>
    <xf numFmtId="38" fontId="10" fillId="0" borderId="90" xfId="2" applyFont="1" applyBorder="1"/>
    <xf numFmtId="38" fontId="10" fillId="0" borderId="10" xfId="2" applyFont="1" applyFill="1" applyBorder="1" applyAlignment="1">
      <alignment vertical="center"/>
    </xf>
    <xf numFmtId="38" fontId="10" fillId="0" borderId="111" xfId="2" applyFont="1" applyBorder="1"/>
    <xf numFmtId="0" fontId="7" fillId="0" borderId="88" xfId="0" applyNumberFormat="1" applyFont="1" applyFill="1" applyBorder="1" applyAlignment="1">
      <alignment horizontal="left" vertical="top" wrapText="1"/>
    </xf>
    <xf numFmtId="0" fontId="7" fillId="0" borderId="2" xfId="0" applyNumberFormat="1" applyFont="1" applyFill="1" applyBorder="1" applyAlignment="1">
      <alignment horizontal="left" vertical="top" wrapText="1"/>
    </xf>
    <xf numFmtId="0" fontId="7" fillId="0" borderId="88" xfId="0" applyFont="1" applyFill="1" applyBorder="1" applyAlignment="1">
      <alignment horizontal="left" vertical="top" wrapText="1"/>
    </xf>
    <xf numFmtId="179" fontId="7" fillId="16" borderId="59" xfId="0" applyNumberFormat="1" applyFont="1" applyFill="1" applyBorder="1"/>
    <xf numFmtId="0" fontId="9" fillId="0" borderId="7" xfId="0" applyFont="1" applyBorder="1" applyAlignment="1">
      <alignment horizontal="left" vertical="center"/>
    </xf>
    <xf numFmtId="0" fontId="9" fillId="0" borderId="0" xfId="0" applyFont="1" applyBorder="1" applyAlignment="1">
      <alignment horizontal="left" vertical="center"/>
    </xf>
    <xf numFmtId="0" fontId="12" fillId="6" borderId="0" xfId="0" applyFont="1" applyFill="1" applyBorder="1" applyAlignment="1">
      <alignment horizontal="center" vertical="center" wrapText="1"/>
    </xf>
    <xf numFmtId="0" fontId="12" fillId="6" borderId="22" xfId="0" applyFont="1" applyFill="1" applyBorder="1" applyAlignment="1">
      <alignment horizontal="center" vertical="center"/>
    </xf>
    <xf numFmtId="0" fontId="12" fillId="7" borderId="13"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12" fillId="7" borderId="17" xfId="0" applyFont="1" applyFill="1" applyBorder="1" applyAlignment="1">
      <alignment horizontal="center" vertical="center" wrapText="1"/>
    </xf>
    <xf numFmtId="0" fontId="12" fillId="7" borderId="18" xfId="0" applyFont="1" applyFill="1" applyBorder="1" applyAlignment="1">
      <alignment horizontal="center" vertical="center" wrapText="1"/>
    </xf>
    <xf numFmtId="38" fontId="14" fillId="3" borderId="23" xfId="2" applyFont="1" applyFill="1" applyBorder="1" applyAlignment="1">
      <alignment horizontal="right" vertical="center"/>
    </xf>
    <xf numFmtId="38" fontId="14" fillId="3" borderId="24" xfId="2" applyFont="1" applyFill="1" applyBorder="1" applyAlignment="1">
      <alignment horizontal="right" vertical="center"/>
    </xf>
    <xf numFmtId="0" fontId="12" fillId="4" borderId="23" xfId="0" applyFont="1" applyFill="1" applyBorder="1" applyAlignment="1">
      <alignment horizontal="center" vertical="center" wrapText="1"/>
    </xf>
    <xf numFmtId="0" fontId="12" fillId="4" borderId="58" xfId="0" applyFont="1" applyFill="1" applyBorder="1" applyAlignment="1">
      <alignment horizontal="center" vertical="center"/>
    </xf>
    <xf numFmtId="38" fontId="14" fillId="4" borderId="25" xfId="2" applyFont="1" applyFill="1" applyBorder="1" applyAlignment="1">
      <alignment horizontal="right" vertical="center"/>
    </xf>
    <xf numFmtId="38" fontId="14" fillId="4" borderId="127" xfId="2" applyFont="1" applyFill="1" applyBorder="1" applyAlignment="1">
      <alignment horizontal="right" vertical="center"/>
    </xf>
    <xf numFmtId="38" fontId="14" fillId="4" borderId="88" xfId="2" applyFont="1" applyFill="1" applyBorder="1" applyAlignment="1">
      <alignment horizontal="right" vertical="center"/>
    </xf>
    <xf numFmtId="38" fontId="14" fillId="4" borderId="3" xfId="2" applyFont="1" applyFill="1" applyBorder="1" applyAlignment="1">
      <alignment horizontal="right" vertical="center"/>
    </xf>
    <xf numFmtId="0" fontId="13" fillId="0" borderId="17" xfId="0" applyFont="1" applyBorder="1" applyAlignment="1">
      <alignment horizontal="right" vertical="center"/>
    </xf>
    <xf numFmtId="0" fontId="12" fillId="13" borderId="94" xfId="0" applyFont="1" applyFill="1" applyBorder="1" applyAlignment="1">
      <alignment horizontal="center" vertical="center"/>
    </xf>
    <xf numFmtId="0" fontId="12" fillId="13" borderId="127" xfId="0" applyFont="1" applyFill="1" applyBorder="1" applyAlignment="1">
      <alignment horizontal="center" vertical="center"/>
    </xf>
    <xf numFmtId="0" fontId="12" fillId="13" borderId="30" xfId="0" applyFont="1" applyFill="1" applyBorder="1" applyAlignment="1">
      <alignment horizontal="center" vertical="center" wrapText="1"/>
    </xf>
    <xf numFmtId="0" fontId="12" fillId="13" borderId="32" xfId="0" applyFont="1" applyFill="1" applyBorder="1" applyAlignment="1">
      <alignment horizontal="center" vertical="center"/>
    </xf>
    <xf numFmtId="0" fontId="18" fillId="13" borderId="121" xfId="0" applyFont="1" applyFill="1" applyBorder="1" applyAlignment="1">
      <alignment horizontal="center"/>
    </xf>
    <xf numFmtId="0" fontId="18" fillId="13" borderId="122" xfId="0" applyFont="1" applyFill="1" applyBorder="1" applyAlignment="1">
      <alignment horizontal="center"/>
    </xf>
    <xf numFmtId="0" fontId="18" fillId="13" borderId="123" xfId="0" applyFont="1" applyFill="1" applyBorder="1" applyAlignment="1">
      <alignment horizontal="center"/>
    </xf>
    <xf numFmtId="0" fontId="18" fillId="13" borderId="124" xfId="0" applyFont="1" applyFill="1" applyBorder="1" applyAlignment="1">
      <alignment horizontal="center"/>
    </xf>
    <xf numFmtId="0" fontId="18" fillId="13" borderId="125" xfId="0" applyFont="1" applyFill="1" applyBorder="1" applyAlignment="1">
      <alignment horizontal="center"/>
    </xf>
    <xf numFmtId="0" fontId="18" fillId="13" borderId="126" xfId="0" applyFont="1" applyFill="1" applyBorder="1" applyAlignment="1">
      <alignment horizontal="center"/>
    </xf>
    <xf numFmtId="0" fontId="12" fillId="13" borderId="11" xfId="0" applyFont="1" applyFill="1" applyBorder="1" applyAlignment="1">
      <alignment horizontal="center" vertical="center" wrapText="1"/>
    </xf>
    <xf numFmtId="0" fontId="12" fillId="13" borderId="3" xfId="0" applyFont="1" applyFill="1" applyBorder="1" applyAlignment="1">
      <alignment horizontal="center" vertical="center"/>
    </xf>
    <xf numFmtId="0" fontId="20" fillId="0" borderId="0" xfId="0" applyFont="1" applyFill="1" applyBorder="1" applyAlignment="1">
      <alignment horizontal="left" vertical="top" wrapText="1"/>
    </xf>
    <xf numFmtId="0" fontId="13" fillId="0" borderId="0" xfId="0" applyFont="1" applyBorder="1" applyAlignment="1">
      <alignment horizontal="right"/>
    </xf>
    <xf numFmtId="0" fontId="20" fillId="0" borderId="7" xfId="0" applyFont="1" applyBorder="1" applyAlignment="1">
      <alignment horizontal="justify" vertical="top" wrapText="1"/>
    </xf>
    <xf numFmtId="0" fontId="20" fillId="0" borderId="0" xfId="0" applyFont="1" applyAlignment="1">
      <alignment horizontal="justify" vertical="top" wrapText="1"/>
    </xf>
    <xf numFmtId="38" fontId="14" fillId="9" borderId="30" xfId="2" applyFont="1" applyFill="1" applyBorder="1" applyAlignment="1">
      <alignment horizontal="right" vertical="center"/>
    </xf>
    <xf numFmtId="38" fontId="14" fillId="9" borderId="40" xfId="2" applyFont="1" applyFill="1" applyBorder="1" applyAlignment="1">
      <alignment horizontal="right" vertical="center"/>
    </xf>
    <xf numFmtId="0" fontId="12" fillId="8" borderId="20" xfId="0" applyFont="1" applyFill="1" applyBorder="1" applyAlignment="1">
      <alignment horizontal="center" vertical="center" wrapText="1"/>
    </xf>
    <xf numFmtId="0" fontId="12" fillId="8" borderId="17" xfId="0" applyFont="1" applyFill="1" applyBorder="1" applyAlignment="1">
      <alignment horizontal="center" vertical="center"/>
    </xf>
    <xf numFmtId="38" fontId="14" fillId="8" borderId="25" xfId="2" applyFont="1" applyFill="1" applyBorder="1" applyAlignment="1">
      <alignment horizontal="right" vertical="center"/>
    </xf>
    <xf numFmtId="38" fontId="14" fillId="8" borderId="127" xfId="2" applyFont="1" applyFill="1" applyBorder="1" applyAlignment="1">
      <alignment horizontal="right" vertical="center"/>
    </xf>
    <xf numFmtId="38" fontId="14" fillId="8" borderId="88" xfId="2" applyFont="1" applyFill="1" applyBorder="1" applyAlignment="1">
      <alignment horizontal="right" vertical="center"/>
    </xf>
    <xf numFmtId="38" fontId="14" fillId="8" borderId="3" xfId="2" applyFont="1" applyFill="1" applyBorder="1" applyAlignment="1">
      <alignment horizontal="right" vertical="center"/>
    </xf>
    <xf numFmtId="38" fontId="14" fillId="8" borderId="23" xfId="2" applyFont="1" applyFill="1" applyBorder="1" applyAlignment="1">
      <alignment horizontal="right" vertical="center"/>
    </xf>
    <xf numFmtId="38" fontId="14" fillId="8" borderId="58" xfId="2" applyFont="1" applyFill="1" applyBorder="1" applyAlignment="1">
      <alignment horizontal="right" vertical="center"/>
    </xf>
    <xf numFmtId="38" fontId="14" fillId="8" borderId="120" xfId="2" applyFont="1" applyFill="1" applyBorder="1" applyAlignment="1">
      <alignment horizontal="right" vertical="center"/>
    </xf>
    <xf numFmtId="38" fontId="14" fillId="8" borderId="32" xfId="2" applyFont="1" applyFill="1" applyBorder="1" applyAlignment="1">
      <alignment horizontal="right" vertical="center"/>
    </xf>
    <xf numFmtId="0" fontId="12" fillId="9" borderId="7" xfId="0" applyFont="1" applyFill="1" applyBorder="1" applyAlignment="1">
      <alignment horizontal="center" vertical="center" wrapText="1"/>
    </xf>
    <xf numFmtId="0" fontId="12" fillId="9" borderId="22" xfId="0" applyFont="1" applyFill="1" applyBorder="1" applyAlignment="1">
      <alignment horizontal="center" vertical="center"/>
    </xf>
    <xf numFmtId="38" fontId="14" fillId="9" borderId="94" xfId="2" applyFont="1" applyFill="1" applyBorder="1" applyAlignment="1">
      <alignment horizontal="right" vertical="center"/>
    </xf>
    <xf numFmtId="38" fontId="14" fillId="9" borderId="27" xfId="2" applyFont="1" applyFill="1" applyBorder="1" applyAlignment="1">
      <alignment horizontal="right" vertical="center"/>
    </xf>
    <xf numFmtId="38" fontId="14" fillId="9" borderId="11" xfId="2" applyFont="1" applyFill="1" applyBorder="1" applyAlignment="1">
      <alignment horizontal="right" vertical="center"/>
    </xf>
    <xf numFmtId="38" fontId="14" fillId="9" borderId="38" xfId="2" applyFont="1" applyFill="1" applyBorder="1" applyAlignment="1">
      <alignment horizontal="right" vertical="center"/>
    </xf>
    <xf numFmtId="38" fontId="14" fillId="9" borderId="113" xfId="2" applyFont="1" applyFill="1" applyBorder="1" applyAlignment="1">
      <alignment horizontal="right" vertical="center"/>
    </xf>
    <xf numFmtId="38" fontId="14" fillId="9" borderId="24" xfId="2" applyFont="1" applyFill="1" applyBorder="1" applyAlignment="1">
      <alignment horizontal="right" vertical="center"/>
    </xf>
    <xf numFmtId="38" fontId="14" fillId="6" borderId="31" xfId="2" applyFont="1" applyFill="1" applyBorder="1" applyAlignment="1">
      <alignment horizontal="right" vertical="center"/>
    </xf>
    <xf numFmtId="38" fontId="14" fillId="6" borderId="40" xfId="2" applyFont="1" applyFill="1" applyBorder="1" applyAlignment="1">
      <alignment horizontal="right" vertical="center"/>
    </xf>
    <xf numFmtId="0" fontId="12" fillId="13" borderId="113" xfId="0" applyFont="1" applyFill="1" applyBorder="1" applyAlignment="1">
      <alignment horizontal="center" vertical="center" wrapText="1"/>
    </xf>
    <xf numFmtId="0" fontId="12" fillId="13" borderId="58" xfId="0" applyFont="1" applyFill="1" applyBorder="1" applyAlignment="1">
      <alignment horizontal="center" vertical="center"/>
    </xf>
    <xf numFmtId="0" fontId="20" fillId="0" borderId="7" xfId="0" applyFont="1" applyFill="1" applyBorder="1" applyAlignment="1">
      <alignment horizontal="left" vertical="top"/>
    </xf>
    <xf numFmtId="38" fontId="14" fillId="6" borderId="26" xfId="2" applyFont="1" applyFill="1" applyBorder="1" applyAlignment="1">
      <alignment horizontal="right" vertical="center"/>
    </xf>
    <xf numFmtId="38" fontId="14" fillId="6" borderId="27" xfId="2" applyFont="1" applyFill="1" applyBorder="1" applyAlignment="1">
      <alignment horizontal="right" vertical="center"/>
    </xf>
    <xf numFmtId="38" fontId="14" fillId="6" borderId="2" xfId="2" applyNumberFormat="1" applyFont="1" applyFill="1" applyBorder="1" applyAlignment="1">
      <alignment horizontal="right" vertical="center"/>
    </xf>
    <xf numFmtId="38" fontId="14" fillId="6" borderId="38" xfId="2" applyNumberFormat="1" applyFont="1" applyFill="1" applyBorder="1" applyAlignment="1">
      <alignment horizontal="right" vertical="center"/>
    </xf>
    <xf numFmtId="38" fontId="14" fillId="6" borderId="5" xfId="2" applyFont="1" applyFill="1" applyBorder="1" applyAlignment="1">
      <alignment horizontal="right" vertical="center"/>
    </xf>
    <xf numFmtId="38" fontId="14" fillId="6" borderId="24" xfId="2" applyFont="1" applyFill="1" applyBorder="1" applyAlignment="1">
      <alignment horizontal="right" vertical="center"/>
    </xf>
    <xf numFmtId="38" fontId="14" fillId="3" borderId="120" xfId="2" applyFont="1" applyFill="1" applyBorder="1" applyAlignment="1">
      <alignment horizontal="right" vertical="center"/>
    </xf>
    <xf numFmtId="38" fontId="14" fillId="3" borderId="40" xfId="2" applyFont="1" applyFill="1" applyBorder="1" applyAlignment="1">
      <alignment horizontal="right" vertical="center"/>
    </xf>
    <xf numFmtId="0" fontId="12" fillId="3" borderId="20" xfId="0" applyFont="1" applyFill="1" applyBorder="1" applyAlignment="1">
      <alignment horizontal="center" vertical="center" wrapText="1"/>
    </xf>
    <xf numFmtId="0" fontId="12" fillId="3" borderId="22" xfId="0" applyFont="1" applyFill="1" applyBorder="1" applyAlignment="1">
      <alignment horizontal="center" vertical="center"/>
    </xf>
    <xf numFmtId="38" fontId="14" fillId="4" borderId="23" xfId="2" applyFont="1" applyFill="1" applyBorder="1" applyAlignment="1">
      <alignment horizontal="right" vertical="center"/>
    </xf>
    <xf numFmtId="38" fontId="14" fillId="4" borderId="58" xfId="2" applyFont="1" applyFill="1" applyBorder="1" applyAlignment="1">
      <alignment horizontal="right" vertical="center"/>
    </xf>
    <xf numFmtId="38" fontId="14" fillId="3" borderId="25" xfId="2" applyFont="1" applyFill="1" applyBorder="1" applyAlignment="1">
      <alignment horizontal="right" vertical="center"/>
    </xf>
    <xf numFmtId="38" fontId="14" fillId="3" borderId="27" xfId="2" applyFont="1" applyFill="1" applyBorder="1" applyAlignment="1">
      <alignment horizontal="right" vertical="center"/>
    </xf>
    <xf numFmtId="38" fontId="14" fillId="3" borderId="88" xfId="2" applyFont="1" applyFill="1" applyBorder="1" applyAlignment="1">
      <alignment horizontal="right" vertical="center"/>
    </xf>
    <xf numFmtId="38" fontId="14" fillId="3" borderId="38" xfId="2" applyFont="1" applyFill="1" applyBorder="1" applyAlignment="1">
      <alignment horizontal="right"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8" xfId="0" applyFont="1" applyBorder="1" applyAlignment="1">
      <alignment horizontal="center" vertical="center"/>
    </xf>
    <xf numFmtId="0" fontId="12" fillId="0" borderId="6"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20" fillId="0" borderId="0" xfId="0" applyFont="1" applyBorder="1" applyAlignment="1">
      <alignment horizontal="justify" vertical="top"/>
    </xf>
    <xf numFmtId="0" fontId="20" fillId="0" borderId="0" xfId="0" applyFont="1" applyBorder="1" applyAlignment="1">
      <alignment horizontal="justify" vertical="top" wrapText="1"/>
    </xf>
    <xf numFmtId="178" fontId="14" fillId="7" borderId="30" xfId="0" applyNumberFormat="1" applyFont="1" applyFill="1" applyBorder="1" applyAlignment="1">
      <alignment horizontal="right" vertical="center"/>
    </xf>
    <xf numFmtId="178" fontId="14" fillId="7" borderId="32" xfId="0" applyNumberFormat="1" applyFont="1" applyFill="1" applyBorder="1" applyAlignment="1">
      <alignment horizontal="right" vertical="center"/>
    </xf>
    <xf numFmtId="0" fontId="20" fillId="0" borderId="0" xfId="0" applyFont="1" applyBorder="1" applyAlignment="1">
      <alignment horizontal="left" vertical="top"/>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26" fillId="0" borderId="0" xfId="0" applyFont="1" applyBorder="1" applyAlignment="1">
      <alignment horizontal="justify" vertical="top" wrapText="1"/>
    </xf>
    <xf numFmtId="38" fontId="14" fillId="4" borderId="120" xfId="2" applyFont="1" applyFill="1" applyBorder="1" applyAlignment="1">
      <alignment horizontal="right" vertical="center"/>
    </xf>
    <xf numFmtId="38" fontId="14" fillId="4" borderId="32" xfId="2" applyFont="1" applyFill="1" applyBorder="1" applyAlignment="1">
      <alignment horizontal="right" vertical="center"/>
    </xf>
    <xf numFmtId="38" fontId="12" fillId="8" borderId="16" xfId="0" applyNumberFormat="1" applyFont="1" applyFill="1" applyBorder="1" applyAlignment="1">
      <alignment horizontal="right"/>
    </xf>
    <xf numFmtId="0" fontId="12" fillId="8" borderId="17" xfId="0" applyFont="1" applyFill="1" applyBorder="1" applyAlignment="1">
      <alignment horizontal="right"/>
    </xf>
    <xf numFmtId="38" fontId="12" fillId="9" borderId="17" xfId="0" applyNumberFormat="1" applyFont="1" applyFill="1" applyBorder="1" applyAlignment="1">
      <alignment horizontal="right"/>
    </xf>
    <xf numFmtId="0" fontId="12" fillId="9" borderId="17" xfId="0" applyFont="1" applyFill="1" applyBorder="1" applyAlignment="1">
      <alignment horizontal="right"/>
    </xf>
    <xf numFmtId="38" fontId="12" fillId="0" borderId="0" xfId="2" applyNumberFormat="1" applyFont="1" applyFill="1" applyBorder="1" applyAlignment="1">
      <alignment horizontal="right" vertical="center"/>
    </xf>
    <xf numFmtId="38" fontId="12" fillId="0" borderId="0" xfId="2" applyNumberFormat="1" applyFont="1" applyFill="1" applyBorder="1" applyAlignment="1">
      <alignment horizontal="right"/>
    </xf>
    <xf numFmtId="0" fontId="12" fillId="7" borderId="23" xfId="0" applyFont="1" applyFill="1" applyBorder="1" applyAlignment="1">
      <alignment horizontal="center" vertical="center" textRotation="255"/>
    </xf>
    <xf numFmtId="0" fontId="12" fillId="7" borderId="20" xfId="0" applyFont="1" applyFill="1" applyBorder="1" applyAlignment="1">
      <alignment horizontal="center" vertical="center" textRotation="255"/>
    </xf>
    <xf numFmtId="0" fontId="12" fillId="7" borderId="5" xfId="0" applyFont="1" applyFill="1" applyBorder="1" applyAlignment="1">
      <alignment horizontal="center" vertical="center" textRotation="255"/>
    </xf>
    <xf numFmtId="0" fontId="12" fillId="7" borderId="0" xfId="0" applyFont="1" applyFill="1" applyBorder="1" applyAlignment="1">
      <alignment horizontal="center" vertical="center" textRotation="255"/>
    </xf>
    <xf numFmtId="0" fontId="12" fillId="7" borderId="24" xfId="0" applyFont="1" applyFill="1" applyBorder="1" applyAlignment="1">
      <alignment horizontal="center" vertical="center" textRotation="255"/>
    </xf>
    <xf numFmtId="0" fontId="12" fillId="7" borderId="22" xfId="0" applyFont="1" applyFill="1" applyBorder="1" applyAlignment="1">
      <alignment horizontal="center" vertical="center" textRotation="255"/>
    </xf>
    <xf numFmtId="38" fontId="12" fillId="6" borderId="0" xfId="2" applyNumberFormat="1" applyFont="1" applyFill="1" applyBorder="1" applyAlignment="1">
      <alignment horizontal="right"/>
    </xf>
    <xf numFmtId="0" fontId="13" fillId="0" borderId="23" xfId="0" applyFont="1" applyBorder="1" applyAlignment="1">
      <alignment horizontal="center" vertical="center"/>
    </xf>
    <xf numFmtId="0" fontId="13" fillId="0" borderId="20" xfId="0" applyFont="1" applyBorder="1" applyAlignment="1">
      <alignment horizontal="center" vertical="center"/>
    </xf>
    <xf numFmtId="0" fontId="13" fillId="0" borderId="61" xfId="0" applyFont="1" applyBorder="1" applyAlignment="1">
      <alignment horizontal="center" vertical="center"/>
    </xf>
    <xf numFmtId="38" fontId="12" fillId="3" borderId="17" xfId="2" applyNumberFormat="1" applyFont="1" applyFill="1" applyBorder="1" applyAlignment="1">
      <alignment horizontal="right" vertical="center"/>
    </xf>
    <xf numFmtId="38" fontId="12" fillId="4" borderId="16" xfId="2" applyNumberFormat="1" applyFont="1" applyFill="1" applyBorder="1" applyAlignment="1">
      <alignment horizontal="right" vertical="center"/>
    </xf>
    <xf numFmtId="38" fontId="12" fillId="4" borderId="17" xfId="2" applyNumberFormat="1" applyFont="1" applyFill="1" applyBorder="1" applyAlignment="1">
      <alignment horizontal="right" vertical="center"/>
    </xf>
    <xf numFmtId="0" fontId="0" fillId="7" borderId="20" xfId="0" applyFill="1" applyBorder="1"/>
    <xf numFmtId="0" fontId="0" fillId="7" borderId="5" xfId="0" applyFill="1" applyBorder="1"/>
    <xf numFmtId="0" fontId="0" fillId="7" borderId="0" xfId="0" applyFill="1" applyBorder="1"/>
    <xf numFmtId="0" fontId="0" fillId="7" borderId="24" xfId="0" applyFill="1" applyBorder="1"/>
    <xf numFmtId="0" fontId="0" fillId="7" borderId="22" xfId="0" applyFill="1" applyBorder="1"/>
    <xf numFmtId="38" fontId="12" fillId="6" borderId="0" xfId="2" applyFont="1" applyFill="1" applyBorder="1" applyAlignment="1">
      <alignment horizontal="right"/>
    </xf>
    <xf numFmtId="38" fontId="12" fillId="3" borderId="17" xfId="2" applyFont="1" applyFill="1" applyBorder="1" applyAlignment="1">
      <alignment horizontal="right"/>
    </xf>
    <xf numFmtId="38" fontId="12" fillId="4" borderId="16" xfId="2" applyFont="1" applyFill="1" applyBorder="1" applyAlignment="1">
      <alignment horizontal="right"/>
    </xf>
    <xf numFmtId="0" fontId="0" fillId="4" borderId="17" xfId="0" applyFill="1" applyBorder="1"/>
    <xf numFmtId="38" fontId="12" fillId="6" borderId="0" xfId="2" applyNumberFormat="1" applyFont="1" applyFill="1" applyBorder="1" applyAlignment="1">
      <alignment horizontal="right" vertical="center"/>
    </xf>
    <xf numFmtId="0" fontId="13" fillId="0" borderId="0" xfId="0" applyFont="1" applyBorder="1" applyAlignment="1">
      <alignment horizontal="justify" vertical="top" wrapText="1"/>
    </xf>
    <xf numFmtId="38" fontId="12" fillId="9" borderId="17" xfId="2" applyFont="1" applyFill="1" applyBorder="1" applyAlignment="1">
      <alignment horizontal="right"/>
    </xf>
    <xf numFmtId="38" fontId="12" fillId="8" borderId="16" xfId="2" applyFont="1" applyFill="1" applyBorder="1" applyAlignment="1">
      <alignment horizontal="right"/>
    </xf>
    <xf numFmtId="38" fontId="12" fillId="8" borderId="17" xfId="2" applyFont="1" applyFill="1" applyBorder="1" applyAlignment="1">
      <alignment horizontal="right"/>
    </xf>
    <xf numFmtId="0" fontId="9" fillId="0" borderId="0" xfId="0" applyFont="1" applyAlignment="1">
      <alignment horizontal="left" vertical="center"/>
    </xf>
    <xf numFmtId="0" fontId="7" fillId="0" borderId="0" xfId="0" applyFont="1" applyAlignment="1">
      <alignment horizontal="justify"/>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right"/>
    </xf>
    <xf numFmtId="0" fontId="7" fillId="0" borderId="7" xfId="0" applyFont="1" applyBorder="1" applyAlignment="1">
      <alignment horizontal="justify" vertical="center" wrapText="1"/>
    </xf>
    <xf numFmtId="0" fontId="7" fillId="0" borderId="0" xfId="0" applyFont="1" applyBorder="1" applyAlignment="1">
      <alignment horizontal="justify" vertical="center" wrapText="1"/>
    </xf>
    <xf numFmtId="181" fontId="7" fillId="3" borderId="25" xfId="2" applyNumberFormat="1" applyFont="1" applyFill="1" applyBorder="1" applyAlignment="1">
      <alignment horizontal="center" vertical="top" wrapText="1"/>
    </xf>
    <xf numFmtId="181" fontId="7" fillId="3" borderId="26" xfId="2" applyNumberFormat="1" applyFont="1" applyFill="1" applyBorder="1" applyAlignment="1">
      <alignment horizontal="center" vertical="top" wrapText="1"/>
    </xf>
    <xf numFmtId="181" fontId="7" fillId="3" borderId="26" xfId="2" applyNumberFormat="1" applyFont="1" applyFill="1" applyBorder="1" applyAlignment="1">
      <alignment horizontal="center" vertical="top"/>
    </xf>
    <xf numFmtId="181" fontId="7" fillId="4" borderId="61" xfId="2" applyNumberFormat="1" applyFont="1" applyFill="1" applyBorder="1" applyAlignment="1">
      <alignment horizontal="center" vertical="top" wrapText="1"/>
    </xf>
    <xf numFmtId="181" fontId="7" fillId="4" borderId="15" xfId="2" applyNumberFormat="1" applyFont="1" applyFill="1" applyBorder="1" applyAlignment="1">
      <alignment horizontal="center" vertical="top" wrapText="1"/>
    </xf>
    <xf numFmtId="181" fontId="7" fillId="4" borderId="15" xfId="2" applyNumberFormat="1" applyFont="1" applyFill="1" applyBorder="1" applyAlignment="1">
      <alignment horizontal="center" vertical="top"/>
    </xf>
    <xf numFmtId="0" fontId="7" fillId="11" borderId="88" xfId="0" applyFont="1" applyFill="1" applyBorder="1" applyAlignment="1">
      <alignment horizontal="center" vertical="top" wrapText="1"/>
    </xf>
    <xf numFmtId="0" fontId="7" fillId="11" borderId="2" xfId="0" applyFont="1" applyFill="1" applyBorder="1" applyAlignment="1">
      <alignment horizontal="center" vertical="top"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8" xfId="0" applyFont="1" applyBorder="1" applyAlignment="1">
      <alignment horizontal="left" vertical="center" wrapText="1"/>
    </xf>
    <xf numFmtId="181" fontId="7" fillId="0" borderId="59" xfId="2" applyNumberFormat="1" applyFont="1" applyBorder="1" applyAlignment="1">
      <alignment horizontal="center" vertical="top" wrapText="1"/>
    </xf>
    <xf numFmtId="181" fontId="7" fillId="0" borderId="59" xfId="2" applyNumberFormat="1" applyFont="1" applyBorder="1" applyAlignment="1">
      <alignment horizontal="center" vertical="top"/>
    </xf>
    <xf numFmtId="181" fontId="7" fillId="0" borderId="59" xfId="2" applyNumberFormat="1" applyFont="1" applyBorder="1" applyAlignment="1">
      <alignment horizontal="justify" vertical="top" wrapText="1"/>
    </xf>
    <xf numFmtId="181" fontId="7" fillId="0" borderId="60" xfId="2" applyNumberFormat="1" applyFont="1" applyBorder="1" applyAlignment="1">
      <alignment horizontal="justify" vertical="top" wrapText="1"/>
    </xf>
    <xf numFmtId="181" fontId="7" fillId="6" borderId="59" xfId="2" applyNumberFormat="1" applyFont="1" applyFill="1" applyBorder="1" applyAlignment="1">
      <alignment horizontal="center" vertical="top" wrapText="1"/>
    </xf>
    <xf numFmtId="181" fontId="7" fillId="6" borderId="59" xfId="2" applyNumberFormat="1" applyFont="1" applyFill="1" applyBorder="1" applyAlignment="1">
      <alignment horizontal="center" vertical="top"/>
    </xf>
    <xf numFmtId="181" fontId="7" fillId="6" borderId="59" xfId="2" applyNumberFormat="1" applyFont="1" applyFill="1" applyBorder="1" applyAlignment="1">
      <alignment horizontal="justify" vertical="top" wrapText="1"/>
    </xf>
    <xf numFmtId="181" fontId="7" fillId="6" borderId="60" xfId="2" applyNumberFormat="1" applyFont="1" applyFill="1" applyBorder="1" applyAlignment="1">
      <alignment horizontal="justify" vertical="top" wrapText="1"/>
    </xf>
    <xf numFmtId="181" fontId="8" fillId="7" borderId="28" xfId="2" applyNumberFormat="1" applyFont="1" applyFill="1" applyBorder="1" applyAlignment="1">
      <alignment horizontal="center"/>
    </xf>
    <xf numFmtId="181" fontId="8" fillId="7" borderId="72" xfId="2" applyNumberFormat="1" applyFont="1" applyFill="1" applyBorder="1" applyAlignment="1">
      <alignment horizontal="center"/>
    </xf>
    <xf numFmtId="181" fontId="8" fillId="7" borderId="119" xfId="2" applyNumberFormat="1" applyFont="1" applyFill="1" applyBorder="1" applyAlignment="1">
      <alignment horizontal="center"/>
    </xf>
    <xf numFmtId="181" fontId="7" fillId="3" borderId="88" xfId="2" applyNumberFormat="1" applyFont="1" applyFill="1" applyBorder="1" applyAlignment="1">
      <alignment horizontal="center" vertical="top" wrapText="1"/>
    </xf>
    <xf numFmtId="181" fontId="7" fillId="3" borderId="2" xfId="2" applyNumberFormat="1" applyFont="1" applyFill="1" applyBorder="1" applyAlignment="1">
      <alignment horizontal="center" vertical="top" wrapText="1"/>
    </xf>
    <xf numFmtId="181" fontId="7" fillId="3" borderId="2" xfId="2" applyNumberFormat="1" applyFont="1" applyFill="1" applyBorder="1" applyAlignment="1">
      <alignment horizontal="center" vertical="top"/>
    </xf>
    <xf numFmtId="181" fontId="7" fillId="4" borderId="102" xfId="2" applyNumberFormat="1" applyFont="1" applyFill="1" applyBorder="1" applyAlignment="1">
      <alignment horizontal="center" vertical="top" wrapText="1"/>
    </xf>
    <xf numFmtId="181" fontId="7" fillId="4" borderId="8" xfId="2" applyNumberFormat="1" applyFont="1" applyFill="1" applyBorder="1" applyAlignment="1">
      <alignment horizontal="center" vertical="top" wrapText="1"/>
    </xf>
    <xf numFmtId="181" fontId="7" fillId="4" borderId="8" xfId="2" applyNumberFormat="1" applyFont="1" applyFill="1" applyBorder="1" applyAlignment="1">
      <alignment horizontal="center" vertical="top"/>
    </xf>
    <xf numFmtId="49" fontId="7" fillId="11" borderId="59" xfId="0" applyNumberFormat="1" applyFont="1" applyFill="1" applyBorder="1" applyAlignment="1">
      <alignment horizontal="center" vertical="center" wrapText="1"/>
    </xf>
    <xf numFmtId="49" fontId="7" fillId="11" borderId="60" xfId="0" applyNumberFormat="1" applyFont="1" applyFill="1" applyBorder="1" applyAlignment="1">
      <alignment horizontal="center" vertical="center" wrapText="1"/>
    </xf>
    <xf numFmtId="0" fontId="7" fillId="11" borderId="5" xfId="0" applyFont="1" applyFill="1" applyBorder="1" applyAlignment="1">
      <alignment horizontal="center" vertical="top" wrapText="1"/>
    </xf>
    <xf numFmtId="0" fontId="7" fillId="11" borderId="5" xfId="0" applyFont="1" applyFill="1" applyBorder="1" applyAlignment="1">
      <alignment horizontal="center" vertical="top"/>
    </xf>
    <xf numFmtId="181" fontId="7" fillId="0" borderId="2" xfId="2" applyNumberFormat="1" applyFont="1" applyBorder="1" applyAlignment="1">
      <alignment horizontal="center" vertical="top" wrapText="1"/>
    </xf>
    <xf numFmtId="181" fontId="7" fillId="0" borderId="2" xfId="2" applyNumberFormat="1" applyFont="1" applyBorder="1" applyAlignment="1">
      <alignment horizontal="center" vertical="top"/>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top"/>
    </xf>
    <xf numFmtId="181" fontId="7" fillId="0" borderId="17" xfId="2" applyNumberFormat="1" applyFont="1" applyBorder="1" applyAlignment="1">
      <alignment horizontal="right"/>
    </xf>
    <xf numFmtId="181" fontId="7" fillId="6" borderId="103" xfId="2" applyNumberFormat="1" applyFont="1" applyFill="1" applyBorder="1" applyAlignment="1">
      <alignment horizontal="center" vertical="top" wrapText="1"/>
    </xf>
    <xf numFmtId="38" fontId="7" fillId="0" borderId="11" xfId="2" applyNumberFormat="1" applyFont="1" applyBorder="1" applyAlignment="1">
      <alignment horizontal="right" vertical="center"/>
    </xf>
    <xf numFmtId="38" fontId="7" fillId="0" borderId="2" xfId="2" applyNumberFormat="1" applyFont="1" applyBorder="1" applyAlignment="1">
      <alignment horizontal="right" vertical="center"/>
    </xf>
    <xf numFmtId="38" fontId="7" fillId="0" borderId="3" xfId="2" applyNumberFormat="1" applyFont="1" applyBorder="1" applyAlignment="1">
      <alignment horizontal="right" vertical="center"/>
    </xf>
    <xf numFmtId="0" fontId="7" fillId="11" borderId="88"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7" fillId="11" borderId="2" xfId="0" applyFont="1" applyFill="1" applyBorder="1" applyAlignment="1">
      <alignment horizontal="center" vertical="top"/>
    </xf>
    <xf numFmtId="181" fontId="7" fillId="0" borderId="2" xfId="2" applyNumberFormat="1" applyFont="1" applyFill="1" applyBorder="1" applyAlignment="1">
      <alignment horizontal="center" vertical="top" wrapText="1"/>
    </xf>
    <xf numFmtId="181" fontId="7" fillId="0" borderId="2" xfId="2" applyNumberFormat="1" applyFont="1" applyFill="1" applyBorder="1" applyAlignment="1">
      <alignment horizontal="center" vertical="top"/>
    </xf>
    <xf numFmtId="181" fontId="7" fillId="0" borderId="8" xfId="2" applyNumberFormat="1" applyFont="1" applyBorder="1" applyAlignment="1">
      <alignment horizontal="center" vertical="top" wrapText="1"/>
    </xf>
    <xf numFmtId="181" fontId="7" fillId="0" borderId="8" xfId="2" applyNumberFormat="1" applyFont="1" applyBorder="1" applyAlignment="1">
      <alignment horizontal="center" vertical="top"/>
    </xf>
    <xf numFmtId="179" fontId="7" fillId="11" borderId="10" xfId="0" applyNumberFormat="1" applyFont="1" applyFill="1" applyBorder="1" applyAlignment="1">
      <alignment horizontal="left" vertical="top" wrapText="1"/>
    </xf>
    <xf numFmtId="179" fontId="7" fillId="11" borderId="59" xfId="0" applyNumberFormat="1" applyFont="1" applyFill="1" applyBorder="1" applyAlignment="1">
      <alignment horizontal="left" vertical="top" wrapText="1"/>
    </xf>
    <xf numFmtId="179" fontId="7" fillId="11" borderId="69" xfId="0" applyNumberFormat="1" applyFont="1" applyFill="1" applyBorder="1" applyAlignment="1">
      <alignment horizontal="left" vertical="top" wrapText="1"/>
    </xf>
    <xf numFmtId="179" fontId="7" fillId="11" borderId="8" xfId="0" applyNumberFormat="1" applyFont="1" applyFill="1" applyBorder="1" applyAlignment="1">
      <alignment horizontal="left" vertical="top" wrapText="1"/>
    </xf>
    <xf numFmtId="49" fontId="7" fillId="11" borderId="8" xfId="0" applyNumberFormat="1" applyFont="1" applyFill="1" applyBorder="1" applyAlignment="1">
      <alignment horizontal="center" vertical="center" wrapText="1"/>
    </xf>
    <xf numFmtId="49" fontId="7" fillId="11" borderId="9" xfId="0" applyNumberFormat="1" applyFont="1" applyFill="1" applyBorder="1" applyAlignment="1">
      <alignment horizontal="center" vertical="center" wrapText="1"/>
    </xf>
    <xf numFmtId="0" fontId="7" fillId="11" borderId="2" xfId="0" applyFont="1" applyFill="1" applyBorder="1" applyAlignment="1">
      <alignment horizontal="left" vertical="top" wrapText="1"/>
    </xf>
    <xf numFmtId="0" fontId="7" fillId="11" borderId="3" xfId="0" applyFont="1" applyFill="1" applyBorder="1" applyAlignment="1">
      <alignment horizontal="left" vertical="top" wrapText="1"/>
    </xf>
    <xf numFmtId="184" fontId="7" fillId="11" borderId="11" xfId="2" applyNumberFormat="1" applyFont="1" applyFill="1" applyBorder="1" applyAlignment="1">
      <alignment horizontal="right" vertical="center"/>
    </xf>
    <xf numFmtId="184" fontId="7" fillId="11" borderId="2" xfId="2" applyNumberFormat="1" applyFont="1" applyFill="1" applyBorder="1" applyAlignment="1">
      <alignment horizontal="right" vertical="center"/>
    </xf>
    <xf numFmtId="184" fontId="7" fillId="11" borderId="3" xfId="2" applyNumberFormat="1" applyFont="1" applyFill="1" applyBorder="1" applyAlignment="1">
      <alignment horizontal="right" vertical="center"/>
    </xf>
    <xf numFmtId="0" fontId="7" fillId="0" borderId="0" xfId="0" applyFont="1" applyAlignment="1">
      <alignment horizontal="right"/>
    </xf>
    <xf numFmtId="0" fontId="7" fillId="9" borderId="59" xfId="0" applyFont="1" applyFill="1" applyBorder="1" applyAlignment="1">
      <alignment horizontal="left" vertical="top" wrapText="1"/>
    </xf>
    <xf numFmtId="0" fontId="7" fillId="9" borderId="60" xfId="0" applyFont="1" applyFill="1" applyBorder="1" applyAlignment="1">
      <alignment horizontal="left" vertical="top" wrapText="1"/>
    </xf>
    <xf numFmtId="0" fontId="7" fillId="8" borderId="5" xfId="0" applyFont="1" applyFill="1" applyBorder="1" applyAlignment="1">
      <alignment horizontal="left" vertical="top" wrapText="1"/>
    </xf>
    <xf numFmtId="0" fontId="7" fillId="8" borderId="58" xfId="0" applyFont="1" applyFill="1" applyBorder="1" applyAlignment="1">
      <alignment horizontal="left" vertical="top" wrapText="1"/>
    </xf>
    <xf numFmtId="0" fontId="7" fillId="8" borderId="8" xfId="0" applyFont="1" applyFill="1" applyBorder="1" applyAlignment="1">
      <alignment horizontal="left" vertical="top" wrapText="1"/>
    </xf>
    <xf numFmtId="0" fontId="7" fillId="8" borderId="9" xfId="0" applyFont="1" applyFill="1" applyBorder="1" applyAlignment="1">
      <alignment horizontal="left" vertical="top" wrapText="1"/>
    </xf>
    <xf numFmtId="0" fontId="7" fillId="9" borderId="26" xfId="0" applyFont="1" applyFill="1" applyBorder="1" applyAlignment="1">
      <alignment horizontal="left" vertical="top" wrapText="1"/>
    </xf>
    <xf numFmtId="0" fontId="7" fillId="9" borderId="127" xfId="0" applyFont="1" applyFill="1" applyBorder="1" applyAlignment="1">
      <alignment horizontal="left" vertical="top" wrapText="1"/>
    </xf>
    <xf numFmtId="0" fontId="8" fillId="7" borderId="28" xfId="0" applyFont="1" applyFill="1" applyBorder="1" applyAlignment="1">
      <alignment horizontal="center"/>
    </xf>
    <xf numFmtId="0" fontId="8" fillId="7" borderId="72" xfId="0" applyFont="1" applyFill="1" applyBorder="1" applyAlignment="1">
      <alignment horizontal="center"/>
    </xf>
    <xf numFmtId="0" fontId="8" fillId="7" borderId="13" xfId="0" applyFont="1" applyFill="1" applyBorder="1" applyAlignment="1">
      <alignment horizontal="center"/>
    </xf>
    <xf numFmtId="0" fontId="8" fillId="7" borderId="7" xfId="0" applyFont="1" applyFill="1" applyBorder="1" applyAlignment="1">
      <alignment horizontal="center"/>
    </xf>
    <xf numFmtId="0" fontId="8" fillId="7" borderId="119" xfId="0" applyFont="1" applyFill="1" applyBorder="1" applyAlignment="1">
      <alignment horizontal="center"/>
    </xf>
    <xf numFmtId="0" fontId="8" fillId="7" borderId="14" xfId="0" applyFont="1" applyFill="1" applyBorder="1" applyAlignment="1">
      <alignment horizontal="center"/>
    </xf>
    <xf numFmtId="49" fontId="9" fillId="0" borderId="0" xfId="0" applyNumberFormat="1" applyFont="1" applyFill="1" applyAlignment="1">
      <alignment horizontal="left" vertical="center"/>
    </xf>
    <xf numFmtId="49" fontId="15" fillId="14" borderId="0" xfId="1" applyNumberFormat="1" applyFont="1" applyFill="1" applyAlignment="1" applyProtection="1">
      <alignment horizontal="center"/>
    </xf>
    <xf numFmtId="0" fontId="15" fillId="14" borderId="0" xfId="1" applyFont="1" applyFill="1" applyAlignment="1" applyProtection="1">
      <alignment horizontal="center"/>
    </xf>
    <xf numFmtId="49" fontId="21" fillId="11" borderId="0" xfId="1" applyNumberFormat="1" applyFont="1" applyFill="1" applyAlignment="1" applyProtection="1">
      <alignment horizontal="left"/>
    </xf>
    <xf numFmtId="0" fontId="10" fillId="0" borderId="130" xfId="5" applyFont="1" applyFill="1" applyBorder="1" applyAlignment="1">
      <alignment horizontal="center" vertical="center" wrapText="1"/>
    </xf>
    <xf numFmtId="0" fontId="10" fillId="0" borderId="131" xfId="5" applyFont="1" applyFill="1" applyBorder="1" applyAlignment="1">
      <alignment horizontal="center" vertical="center" wrapText="1"/>
    </xf>
    <xf numFmtId="0" fontId="10" fillId="0" borderId="132" xfId="5" applyFont="1" applyFill="1" applyBorder="1" applyAlignment="1">
      <alignment horizontal="center" vertical="center" wrapText="1"/>
    </xf>
    <xf numFmtId="49" fontId="7" fillId="11" borderId="19" xfId="0" applyNumberFormat="1" applyFont="1" applyFill="1" applyBorder="1" applyAlignment="1">
      <alignment horizontal="center" vertical="center" wrapText="1"/>
    </xf>
    <xf numFmtId="49" fontId="7" fillId="11" borderId="1" xfId="0" applyNumberFormat="1" applyFont="1" applyFill="1" applyBorder="1" applyAlignment="1">
      <alignment horizontal="center" vertical="center" wrapText="1"/>
    </xf>
    <xf numFmtId="49" fontId="7" fillId="11" borderId="16" xfId="0" applyNumberFormat="1" applyFont="1" applyFill="1" applyBorder="1" applyAlignment="1">
      <alignment horizontal="center" vertical="center" wrapText="1"/>
    </xf>
    <xf numFmtId="49" fontId="7" fillId="11" borderId="20" xfId="0" applyNumberFormat="1" applyFont="1" applyFill="1" applyBorder="1" applyAlignment="1">
      <alignment horizontal="center" vertical="center" wrapText="1"/>
    </xf>
    <xf numFmtId="49" fontId="7" fillId="11" borderId="0" xfId="0" applyNumberFormat="1" applyFont="1" applyFill="1" applyBorder="1" applyAlignment="1">
      <alignment horizontal="center" vertical="center" wrapText="1"/>
    </xf>
    <xf numFmtId="49" fontId="7" fillId="11" borderId="17" xfId="0" applyNumberFormat="1"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7" xfId="0" applyFont="1" applyBorder="1" applyAlignment="1">
      <alignment horizontal="center" vertical="center"/>
    </xf>
    <xf numFmtId="0" fontId="10" fillId="0" borderId="11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8" xfId="0" applyFont="1" applyBorder="1" applyAlignment="1">
      <alignment horizontal="center" vertical="center"/>
    </xf>
    <xf numFmtId="49" fontId="7" fillId="0" borderId="121" xfId="0" applyNumberFormat="1" applyFont="1" applyFill="1" applyBorder="1" applyAlignment="1">
      <alignment horizontal="center"/>
    </xf>
    <xf numFmtId="49" fontId="7" fillId="0" borderId="123" xfId="0" applyNumberFormat="1" applyFont="1" applyFill="1" applyBorder="1" applyAlignment="1">
      <alignment horizontal="center"/>
    </xf>
    <xf numFmtId="49" fontId="7" fillId="0" borderId="128" xfId="0" applyNumberFormat="1" applyFont="1" applyFill="1" applyBorder="1" applyAlignment="1">
      <alignment horizontal="center"/>
    </xf>
    <xf numFmtId="49" fontId="7" fillId="0" borderId="129" xfId="0" applyNumberFormat="1" applyFont="1" applyFill="1" applyBorder="1" applyAlignment="1">
      <alignment horizontal="center"/>
    </xf>
    <xf numFmtId="49" fontId="7" fillId="0" borderId="124" xfId="0" applyNumberFormat="1" applyFont="1" applyFill="1" applyBorder="1" applyAlignment="1">
      <alignment horizontal="center"/>
    </xf>
    <xf numFmtId="49" fontId="7" fillId="0" borderId="126" xfId="0" applyNumberFormat="1" applyFont="1" applyFill="1" applyBorder="1" applyAlignment="1">
      <alignment horizontal="center"/>
    </xf>
    <xf numFmtId="49" fontId="7" fillId="11" borderId="121" xfId="0" applyNumberFormat="1" applyFont="1" applyFill="1" applyBorder="1" applyAlignment="1">
      <alignment horizontal="center"/>
    </xf>
    <xf numFmtId="49" fontId="7" fillId="11" borderId="123" xfId="0" applyNumberFormat="1" applyFont="1" applyFill="1" applyBorder="1" applyAlignment="1">
      <alignment horizontal="center"/>
    </xf>
    <xf numFmtId="49" fontId="7" fillId="11" borderId="128" xfId="0" applyNumberFormat="1" applyFont="1" applyFill="1" applyBorder="1" applyAlignment="1">
      <alignment horizontal="center"/>
    </xf>
    <xf numFmtId="49" fontId="7" fillId="11" borderId="129" xfId="0" applyNumberFormat="1" applyFont="1" applyFill="1" applyBorder="1" applyAlignment="1">
      <alignment horizontal="center"/>
    </xf>
    <xf numFmtId="49" fontId="7" fillId="11" borderId="124" xfId="0" applyNumberFormat="1" applyFont="1" applyFill="1" applyBorder="1" applyAlignment="1">
      <alignment horizontal="center"/>
    </xf>
    <xf numFmtId="49" fontId="7" fillId="11" borderId="126" xfId="0" applyNumberFormat="1" applyFont="1" applyFill="1" applyBorder="1" applyAlignment="1">
      <alignment horizontal="center"/>
    </xf>
    <xf numFmtId="49" fontId="7" fillId="0" borderId="19"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2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justify" vertical="top" wrapText="1"/>
    </xf>
    <xf numFmtId="49" fontId="7" fillId="5" borderId="31" xfId="0" applyNumberFormat="1" applyFont="1" applyFill="1" applyBorder="1" applyAlignment="1">
      <alignment horizontal="justify" vertical="top" wrapText="1"/>
    </xf>
    <xf numFmtId="49" fontId="7" fillId="5" borderId="32" xfId="0" applyNumberFormat="1" applyFont="1" applyFill="1" applyBorder="1" applyAlignment="1">
      <alignment horizontal="justify" vertical="top" wrapText="1"/>
    </xf>
    <xf numFmtId="0" fontId="10" fillId="11" borderId="30" xfId="0" applyFont="1" applyFill="1" applyBorder="1" applyAlignment="1">
      <alignment horizontal="center" vertical="center" wrapText="1"/>
    </xf>
    <xf numFmtId="0" fontId="10" fillId="11" borderId="31" xfId="0" applyFont="1" applyFill="1" applyBorder="1" applyAlignment="1">
      <alignment horizontal="center" vertical="center" wrapText="1"/>
    </xf>
    <xf numFmtId="0" fontId="10" fillId="11" borderId="32" xfId="0" applyFont="1" applyFill="1" applyBorder="1" applyAlignment="1">
      <alignment horizontal="center" vertical="center"/>
    </xf>
    <xf numFmtId="49" fontId="7" fillId="0" borderId="76"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49" fontId="7" fillId="5" borderId="42" xfId="0" applyNumberFormat="1" applyFont="1" applyFill="1" applyBorder="1" applyAlignment="1">
      <alignment horizontal="center" vertical="center" wrapText="1"/>
    </xf>
    <xf numFmtId="49" fontId="7" fillId="5" borderId="43" xfId="0" applyNumberFormat="1" applyFont="1" applyFill="1" applyBorder="1" applyAlignment="1">
      <alignment horizontal="center" vertical="center" wrapText="1"/>
    </xf>
    <xf numFmtId="49" fontId="7" fillId="11" borderId="31" xfId="0" applyNumberFormat="1" applyFont="1" applyFill="1" applyBorder="1" applyAlignment="1">
      <alignment horizontal="justify" vertical="top" wrapText="1"/>
    </xf>
    <xf numFmtId="49" fontId="7" fillId="11" borderId="32" xfId="0" applyNumberFormat="1" applyFont="1" applyFill="1" applyBorder="1" applyAlignment="1">
      <alignment horizontal="justify" vertical="top" wrapText="1"/>
    </xf>
    <xf numFmtId="49" fontId="7" fillId="11" borderId="31" xfId="0" applyNumberFormat="1" applyFont="1" applyFill="1" applyBorder="1" applyAlignment="1">
      <alignment horizontal="center" vertical="top"/>
    </xf>
    <xf numFmtId="49" fontId="7" fillId="0" borderId="42" xfId="0" applyNumberFormat="1" applyFont="1" applyFill="1" applyBorder="1" applyAlignment="1">
      <alignment horizontal="center" vertical="center" wrapText="1"/>
    </xf>
    <xf numFmtId="49" fontId="7" fillId="0" borderId="43"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58" xfId="0" applyNumberFormat="1" applyFont="1" applyFill="1" applyBorder="1" applyAlignment="1">
      <alignment horizontal="center" vertical="center" wrapText="1"/>
    </xf>
    <xf numFmtId="49" fontId="7" fillId="5" borderId="0" xfId="0" applyNumberFormat="1" applyFont="1" applyFill="1" applyBorder="1" applyAlignment="1">
      <alignment horizontal="center" vertical="center" wrapText="1"/>
    </xf>
    <xf numFmtId="49" fontId="7" fillId="5" borderId="17" xfId="0" applyNumberFormat="1" applyFont="1" applyFill="1" applyBorder="1" applyAlignment="1">
      <alignment horizontal="center" vertical="center" wrapText="1"/>
    </xf>
    <xf numFmtId="0" fontId="7" fillId="11" borderId="11" xfId="0" applyFont="1" applyFill="1" applyBorder="1" applyAlignment="1">
      <alignment horizontal="center" vertical="center"/>
    </xf>
    <xf numFmtId="0" fontId="7" fillId="11" borderId="2" xfId="0" applyFont="1" applyFill="1" applyBorder="1" applyAlignment="1">
      <alignment horizontal="center" vertical="center"/>
    </xf>
    <xf numFmtId="0" fontId="7" fillId="11" borderId="69" xfId="0" applyFont="1" applyFill="1" applyBorder="1" applyAlignment="1">
      <alignment horizontal="center" vertical="center"/>
    </xf>
    <xf numFmtId="0" fontId="7" fillId="11" borderId="8" xfId="0" applyFont="1" applyFill="1" applyBorder="1" applyAlignment="1">
      <alignment horizontal="center" vertical="center"/>
    </xf>
    <xf numFmtId="38" fontId="13" fillId="0" borderId="5" xfId="2" applyFont="1" applyBorder="1" applyAlignment="1">
      <alignment horizontal="center" vertical="top" wrapText="1"/>
    </xf>
    <xf numFmtId="49" fontId="7" fillId="11" borderId="134" xfId="0" applyNumberFormat="1" applyFont="1" applyFill="1" applyBorder="1" applyAlignment="1">
      <alignment horizontal="center" vertical="center" wrapText="1"/>
    </xf>
    <xf numFmtId="49" fontId="7" fillId="11" borderId="77" xfId="0" applyNumberFormat="1" applyFont="1" applyFill="1" applyBorder="1" applyAlignment="1">
      <alignment horizontal="center" vertical="center" wrapText="1"/>
    </xf>
    <xf numFmtId="49" fontId="7" fillId="11" borderId="75" xfId="0" applyNumberFormat="1" applyFont="1" applyFill="1" applyBorder="1" applyAlignment="1">
      <alignment horizontal="center" vertical="center" wrapText="1"/>
    </xf>
    <xf numFmtId="49" fontId="7" fillId="11" borderId="133" xfId="0" applyNumberFormat="1" applyFont="1" applyFill="1" applyBorder="1" applyAlignment="1">
      <alignment horizontal="center" vertical="center" wrapText="1"/>
    </xf>
    <xf numFmtId="49" fontId="7" fillId="11" borderId="76" xfId="0" applyNumberFormat="1" applyFont="1" applyFill="1" applyBorder="1" applyAlignment="1">
      <alignment horizontal="center" vertical="center" wrapText="1"/>
    </xf>
    <xf numFmtId="49" fontId="7" fillId="11" borderId="70" xfId="0" applyNumberFormat="1" applyFont="1" applyFill="1" applyBorder="1" applyAlignment="1">
      <alignment horizontal="center" vertical="center" wrapText="1"/>
    </xf>
    <xf numFmtId="0" fontId="13" fillId="0" borderId="121" xfId="0" applyFont="1" applyBorder="1" applyAlignment="1">
      <alignment horizontal="center" vertical="top"/>
    </xf>
    <xf numFmtId="0" fontId="13" fillId="0" borderId="123" xfId="0" applyFont="1" applyBorder="1" applyAlignment="1">
      <alignment horizontal="center" vertical="top"/>
    </xf>
    <xf numFmtId="0" fontId="13" fillId="0" borderId="128" xfId="0" applyFont="1" applyBorder="1" applyAlignment="1">
      <alignment horizontal="center" vertical="top"/>
    </xf>
    <xf numFmtId="0" fontId="13" fillId="0" borderId="129" xfId="0" applyFont="1" applyBorder="1" applyAlignment="1">
      <alignment horizontal="center" vertical="top"/>
    </xf>
    <xf numFmtId="0" fontId="13" fillId="0" borderId="124" xfId="0" applyFont="1" applyBorder="1" applyAlignment="1">
      <alignment horizontal="center" vertical="top"/>
    </xf>
    <xf numFmtId="0" fontId="13" fillId="0" borderId="126" xfId="0" applyFont="1" applyBorder="1" applyAlignment="1">
      <alignment horizontal="center" vertical="top"/>
    </xf>
    <xf numFmtId="38" fontId="13" fillId="0" borderId="88" xfId="2" applyFont="1" applyBorder="1" applyAlignment="1">
      <alignment horizontal="center" vertical="top" wrapText="1"/>
    </xf>
    <xf numFmtId="38" fontId="13" fillId="0" borderId="3" xfId="2" applyFont="1" applyBorder="1" applyAlignment="1">
      <alignment horizontal="center" vertical="top" wrapText="1"/>
    </xf>
    <xf numFmtId="0" fontId="7" fillId="0" borderId="13" xfId="0" applyFont="1" applyFill="1" applyBorder="1" applyAlignment="1">
      <alignment horizontal="left" wrapText="1"/>
    </xf>
    <xf numFmtId="0" fontId="7" fillId="0" borderId="1" xfId="0" applyFont="1" applyFill="1" applyBorder="1" applyAlignment="1">
      <alignment horizontal="left"/>
    </xf>
    <xf numFmtId="0" fontId="7" fillId="0" borderId="17" xfId="0" applyFont="1" applyFill="1" applyBorder="1" applyAlignment="1">
      <alignment horizontal="right"/>
    </xf>
    <xf numFmtId="49" fontId="7" fillId="0" borderId="31"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7" fillId="0" borderId="77" xfId="0" applyNumberFormat="1" applyFont="1" applyFill="1" applyBorder="1" applyAlignment="1">
      <alignment horizontal="center" vertical="center" wrapText="1"/>
    </xf>
    <xf numFmtId="49" fontId="7" fillId="0" borderId="75" xfId="0" applyNumberFormat="1" applyFont="1" applyFill="1" applyBorder="1" applyAlignment="1">
      <alignment horizontal="center" vertical="center" wrapText="1"/>
    </xf>
    <xf numFmtId="49" fontId="13" fillId="0" borderId="0" xfId="0" applyNumberFormat="1" applyFont="1" applyFill="1" applyAlignment="1">
      <alignment horizontal="left" vertical="top" wrapText="1"/>
    </xf>
    <xf numFmtId="49" fontId="7" fillId="11" borderId="61" xfId="0" applyNumberFormat="1" applyFont="1" applyFill="1" applyBorder="1" applyAlignment="1">
      <alignment horizontal="center" vertical="center" wrapText="1"/>
    </xf>
    <xf numFmtId="49" fontId="7" fillId="11" borderId="15" xfId="0" applyNumberFormat="1" applyFont="1" applyFill="1" applyBorder="1" applyAlignment="1">
      <alignment horizontal="center" vertical="center" wrapText="1"/>
    </xf>
    <xf numFmtId="49" fontId="7" fillId="11" borderId="18" xfId="0" applyNumberFormat="1" applyFont="1" applyFill="1" applyBorder="1" applyAlignment="1">
      <alignment horizontal="center" vertical="center" wrapText="1"/>
    </xf>
    <xf numFmtId="49" fontId="7" fillId="0" borderId="134" xfId="0" applyNumberFormat="1" applyFont="1" applyFill="1" applyBorder="1" applyAlignment="1">
      <alignment horizontal="center" vertical="center" wrapText="1"/>
    </xf>
    <xf numFmtId="49" fontId="7" fillId="0" borderId="133" xfId="0" applyNumberFormat="1" applyFont="1" applyFill="1" applyBorder="1" applyAlignment="1">
      <alignment horizontal="center" vertical="center" wrapText="1"/>
    </xf>
    <xf numFmtId="49" fontId="7" fillId="5" borderId="30" xfId="0" applyNumberFormat="1" applyFont="1" applyFill="1" applyBorder="1" applyAlignment="1">
      <alignment horizontal="center" vertical="center"/>
    </xf>
    <xf numFmtId="49" fontId="7" fillId="5" borderId="31" xfId="0" applyNumberFormat="1" applyFont="1" applyFill="1" applyBorder="1" applyAlignment="1">
      <alignment horizontal="center" vertical="center"/>
    </xf>
    <xf numFmtId="0" fontId="7" fillId="0" borderId="88" xfId="0" applyNumberFormat="1" applyFont="1" applyFill="1" applyBorder="1" applyAlignment="1">
      <alignment horizontal="left" vertical="top" wrapText="1"/>
    </xf>
    <xf numFmtId="0" fontId="7" fillId="0" borderId="2" xfId="0" applyNumberFormat="1" applyFont="1" applyFill="1" applyBorder="1" applyAlignment="1">
      <alignment horizontal="left" vertical="top" wrapText="1"/>
    </xf>
    <xf numFmtId="0" fontId="7" fillId="0" borderId="38" xfId="0" applyNumberFormat="1" applyFont="1" applyFill="1" applyBorder="1" applyAlignment="1">
      <alignment horizontal="left" vertical="top" wrapText="1"/>
    </xf>
    <xf numFmtId="0" fontId="7" fillId="0" borderId="103" xfId="0" applyFont="1" applyFill="1" applyBorder="1" applyAlignment="1">
      <alignment horizontal="left" vertical="top"/>
    </xf>
    <xf numFmtId="0" fontId="7" fillId="0" borderId="59" xfId="0" applyFont="1" applyFill="1" applyBorder="1" applyAlignment="1">
      <alignment horizontal="left" vertical="top"/>
    </xf>
    <xf numFmtId="0" fontId="7" fillId="0" borderId="103" xfId="0" applyFont="1" applyFill="1" applyBorder="1" applyAlignment="1">
      <alignment horizontal="left" vertical="top" wrapText="1"/>
    </xf>
    <xf numFmtId="0" fontId="7" fillId="0" borderId="104" xfId="0" applyFont="1" applyFill="1" applyBorder="1" applyAlignment="1">
      <alignment horizontal="left" vertical="top" wrapText="1"/>
    </xf>
    <xf numFmtId="0" fontId="7" fillId="0" borderId="59" xfId="0" applyFont="1" applyFill="1" applyBorder="1" applyAlignment="1">
      <alignment horizontal="left" vertical="top" wrapText="1"/>
    </xf>
    <xf numFmtId="0" fontId="8" fillId="10" borderId="102" xfId="0" applyFont="1" applyFill="1" applyBorder="1" applyAlignment="1">
      <alignment horizontal="left" vertical="top" wrapText="1"/>
    </xf>
    <xf numFmtId="0" fontId="8" fillId="10" borderId="8" xfId="0" applyFont="1" applyFill="1" applyBorder="1" applyAlignment="1">
      <alignment horizontal="left" vertical="top" wrapText="1"/>
    </xf>
    <xf numFmtId="0" fontId="12" fillId="10" borderId="7" xfId="0" applyFont="1" applyFill="1" applyBorder="1" applyAlignment="1">
      <alignment horizontal="center" vertical="center"/>
    </xf>
    <xf numFmtId="0" fontId="12" fillId="10" borderId="14" xfId="0" applyFont="1" applyFill="1" applyBorder="1" applyAlignment="1">
      <alignment horizontal="center" vertical="center"/>
    </xf>
    <xf numFmtId="0" fontId="13" fillId="0" borderId="17" xfId="0" applyFont="1" applyFill="1" applyBorder="1" applyAlignment="1">
      <alignment horizontal="right" vertical="center"/>
    </xf>
    <xf numFmtId="0" fontId="7" fillId="0" borderId="88" xfId="0" applyFont="1" applyFill="1" applyBorder="1" applyAlignment="1">
      <alignment horizontal="left" vertical="top" wrapText="1"/>
    </xf>
    <xf numFmtId="0" fontId="7" fillId="0" borderId="2" xfId="0" applyFont="1" applyFill="1" applyBorder="1" applyAlignment="1">
      <alignment horizontal="left" vertical="top" wrapText="1"/>
    </xf>
  </cellXfs>
  <cellStyles count="6">
    <cellStyle name="ハイパーリンク" xfId="1" builtinId="8"/>
    <cellStyle name="桁区切り" xfId="2" builtinId="6"/>
    <cellStyle name="標準" xfId="0" builtinId="0"/>
    <cellStyle name="標準 2" xfId="3" xr:uid="{00000000-0005-0000-0000-000003000000}"/>
    <cellStyle name="標準_a101" xfId="4" xr:uid="{00000000-0005-0000-0000-000004000000}"/>
    <cellStyle name="標準_用途分勤(案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67123287671229E-2"/>
          <c:y val="7.9710426964542877E-2"/>
          <c:w val="0.72945205479452058"/>
          <c:h val="0.73188664758352995"/>
        </c:manualLayout>
      </c:layout>
      <c:barChart>
        <c:barDir val="col"/>
        <c:grouping val="clustered"/>
        <c:varyColors val="0"/>
        <c:ser>
          <c:idx val="0"/>
          <c:order val="0"/>
          <c:tx>
            <c:strRef>
              <c:f>①入力・結果!$M$7</c:f>
              <c:strCache>
                <c:ptCount val="1"/>
                <c:pt idx="0">
                  <c:v>生 　   産 
誘  発  額</c:v>
                </c:pt>
              </c:strCache>
            </c:strRef>
          </c:tx>
          <c:spPr>
            <a:solidFill>
              <a:srgbClr val="FF0000"/>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①入力・結果!$O$5:$R$5</c:f>
              <c:strCache>
                <c:ptCount val="4"/>
                <c:pt idx="0">
                  <c:v>直 接 効 果</c:v>
                </c:pt>
                <c:pt idx="1">
                  <c:v>第１次波及
効      果</c:v>
                </c:pt>
                <c:pt idx="2">
                  <c:v>第２次波及
効      果</c:v>
                </c:pt>
                <c:pt idx="3">
                  <c:v>合      計
（総合効果）</c:v>
                </c:pt>
              </c:strCache>
            </c:strRef>
          </c:cat>
          <c:val>
            <c:numRef>
              <c:f>①入力・結果!$O$7:$R$7</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0-E3B6-4A5F-B7A1-3DE9ABAD8274}"/>
            </c:ext>
          </c:extLst>
        </c:ser>
        <c:ser>
          <c:idx val="1"/>
          <c:order val="1"/>
          <c:tx>
            <c:strRef>
              <c:f>①入力・結果!$M$9</c:f>
              <c:strCache>
                <c:ptCount val="1"/>
                <c:pt idx="0">
                  <c:v>粗付加価値
誘  発  額</c:v>
                </c:pt>
              </c:strCache>
            </c:strRef>
          </c:tx>
          <c:spPr>
            <a:solidFill>
              <a:srgbClr val="0070C0"/>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①入力・結果!$O$5:$R$5</c:f>
              <c:strCache>
                <c:ptCount val="4"/>
                <c:pt idx="0">
                  <c:v>直 接 効 果</c:v>
                </c:pt>
                <c:pt idx="1">
                  <c:v>第１次波及
効      果</c:v>
                </c:pt>
                <c:pt idx="2">
                  <c:v>第２次波及
効      果</c:v>
                </c:pt>
                <c:pt idx="3">
                  <c:v>合      計
（総合効果）</c:v>
                </c:pt>
              </c:strCache>
            </c:strRef>
          </c:cat>
          <c:val>
            <c:numRef>
              <c:f>①入力・結果!$O$9:$R$9</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1-E3B6-4A5F-B7A1-3DE9ABAD8274}"/>
            </c:ext>
          </c:extLst>
        </c:ser>
        <c:ser>
          <c:idx val="2"/>
          <c:order val="2"/>
          <c:tx>
            <c:strRef>
              <c:f>①入力・結果!$M$11</c:f>
              <c:strCache>
                <c:ptCount val="1"/>
                <c:pt idx="0">
                  <c:v>雇用者所得
誘  発  額</c:v>
                </c:pt>
              </c:strCache>
            </c:strRef>
          </c:tx>
          <c:spPr>
            <a:solidFill>
              <a:srgbClr val="FFFF00"/>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①入力・結果!$O$5:$R$5</c:f>
              <c:strCache>
                <c:ptCount val="4"/>
                <c:pt idx="0">
                  <c:v>直 接 効 果</c:v>
                </c:pt>
                <c:pt idx="1">
                  <c:v>第１次波及
効      果</c:v>
                </c:pt>
                <c:pt idx="2">
                  <c:v>第２次波及
効      果</c:v>
                </c:pt>
                <c:pt idx="3">
                  <c:v>合      計
（総合効果）</c:v>
                </c:pt>
              </c:strCache>
            </c:strRef>
          </c:cat>
          <c:val>
            <c:numRef>
              <c:f>①入力・結果!$O$11:$R$11</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2-E3B6-4A5F-B7A1-3DE9ABAD8274}"/>
            </c:ext>
          </c:extLst>
        </c:ser>
        <c:dLbls>
          <c:showLegendKey val="0"/>
          <c:showVal val="0"/>
          <c:showCatName val="0"/>
          <c:showSerName val="0"/>
          <c:showPercent val="0"/>
          <c:showBubbleSize val="0"/>
        </c:dLbls>
        <c:gapWidth val="150"/>
        <c:axId val="-1740067184"/>
        <c:axId val="-1740073712"/>
      </c:barChart>
      <c:catAx>
        <c:axId val="-1740067184"/>
        <c:scaling>
          <c:orientation val="minMax"/>
        </c:scaling>
        <c:delete val="0"/>
        <c:axPos val="b"/>
        <c:numFmt formatCode="General" sourceLinked="1"/>
        <c:majorTickMark val="out"/>
        <c:minorTickMark val="none"/>
        <c:tickLblPos val="nextTo"/>
        <c:txPr>
          <a:bodyPr/>
          <a:lstStyle/>
          <a:p>
            <a:pPr>
              <a:defRPr sz="800"/>
            </a:pPr>
            <a:endParaRPr lang="ja-JP"/>
          </a:p>
        </c:txPr>
        <c:crossAx val="-1740073712"/>
        <c:crosses val="autoZero"/>
        <c:auto val="1"/>
        <c:lblAlgn val="ctr"/>
        <c:lblOffset val="100"/>
        <c:noMultiLvlLbl val="0"/>
      </c:catAx>
      <c:valAx>
        <c:axId val="-1740073712"/>
        <c:scaling>
          <c:orientation val="minMax"/>
        </c:scaling>
        <c:delete val="0"/>
        <c:axPos val="l"/>
        <c:majorGridlines/>
        <c:numFmt formatCode="#,##0_);[Red]\(#,##0\)" sourceLinked="0"/>
        <c:majorTickMark val="out"/>
        <c:minorTickMark val="none"/>
        <c:tickLblPos val="nextTo"/>
        <c:crossAx val="-1740067184"/>
        <c:crosses val="autoZero"/>
        <c:crossBetween val="between"/>
      </c:valAx>
    </c:plotArea>
    <c:legend>
      <c:legendPos val="r"/>
      <c:layout>
        <c:manualLayout>
          <c:xMode val="edge"/>
          <c:yMode val="edge"/>
          <c:x val="0.8321917808219178"/>
          <c:y val="0.14130472821332116"/>
          <c:w val="0.15582191780821919"/>
          <c:h val="0.49275552512457677"/>
        </c:manualLayout>
      </c:layout>
      <c:overlay val="0"/>
    </c:legend>
    <c:plotVisOnly val="1"/>
    <c:dispBlanksAs val="gap"/>
    <c:showDLblsOverMax val="0"/>
  </c:chart>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42115029488432E-2"/>
          <c:y val="4.0095533082061423E-2"/>
          <c:w val="0.73083475298126066"/>
          <c:h val="0.6525851515971226"/>
        </c:manualLayout>
      </c:layout>
      <c:barChart>
        <c:barDir val="col"/>
        <c:grouping val="clustered"/>
        <c:varyColors val="0"/>
        <c:ser>
          <c:idx val="0"/>
          <c:order val="0"/>
          <c:tx>
            <c:strRef>
              <c:f>①入力・結果!$M$44</c:f>
              <c:strCache>
                <c:ptCount val="1"/>
                <c:pt idx="0">
                  <c:v>就　業　者 
誘　発　数</c:v>
                </c:pt>
              </c:strCache>
            </c:strRef>
          </c:tx>
          <c:spPr>
            <a:solidFill>
              <a:srgbClr val="00FF00"/>
            </a:solidFill>
            <a:ln w="25400">
              <a:noFill/>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①入力・結果!$O$42:$R$42</c:f>
              <c:strCache>
                <c:ptCount val="4"/>
                <c:pt idx="0">
                  <c:v>直 接 効 果</c:v>
                </c:pt>
                <c:pt idx="1">
                  <c:v>第１次波及
効      果</c:v>
                </c:pt>
                <c:pt idx="2">
                  <c:v>第２次波及
効      果</c:v>
                </c:pt>
                <c:pt idx="3">
                  <c:v>合      計
（総合効果）</c:v>
                </c:pt>
              </c:strCache>
            </c:strRef>
          </c:cat>
          <c:val>
            <c:numRef>
              <c:f>①入力・結果!$O$44:$R$44</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0-3309-42D2-943A-953994F81070}"/>
            </c:ext>
          </c:extLst>
        </c:ser>
        <c:ser>
          <c:idx val="1"/>
          <c:order val="1"/>
          <c:tx>
            <c:strRef>
              <c:f>①入力・結果!$M$46</c:f>
              <c:strCache>
                <c:ptCount val="1"/>
                <c:pt idx="0">
                  <c:v>雇　用　者
誘  発  数</c:v>
                </c:pt>
              </c:strCache>
            </c:strRef>
          </c:tx>
          <c:spPr>
            <a:solidFill>
              <a:srgbClr val="99CC00"/>
            </a:solidFill>
            <a:ln w="25400">
              <a:noFill/>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①入力・結果!$O$42:$R$42</c:f>
              <c:strCache>
                <c:ptCount val="4"/>
                <c:pt idx="0">
                  <c:v>直 接 効 果</c:v>
                </c:pt>
                <c:pt idx="1">
                  <c:v>第１次波及
効      果</c:v>
                </c:pt>
                <c:pt idx="2">
                  <c:v>第２次波及
効      果</c:v>
                </c:pt>
                <c:pt idx="3">
                  <c:v>合      計
（総合効果）</c:v>
                </c:pt>
              </c:strCache>
            </c:strRef>
          </c:cat>
          <c:val>
            <c:numRef>
              <c:f>①入力・結果!$O$46:$R$46</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1-3309-42D2-943A-953994F81070}"/>
            </c:ext>
          </c:extLst>
        </c:ser>
        <c:dLbls>
          <c:showLegendKey val="0"/>
          <c:showVal val="0"/>
          <c:showCatName val="0"/>
          <c:showSerName val="0"/>
          <c:showPercent val="0"/>
          <c:showBubbleSize val="0"/>
        </c:dLbls>
        <c:gapWidth val="150"/>
        <c:axId val="-1740065008"/>
        <c:axId val="-1740068816"/>
      </c:barChart>
      <c:catAx>
        <c:axId val="-1740065008"/>
        <c:scaling>
          <c:orientation val="minMax"/>
        </c:scaling>
        <c:delete val="0"/>
        <c:axPos val="b"/>
        <c:numFmt formatCode="General" sourceLinked="1"/>
        <c:majorTickMark val="out"/>
        <c:minorTickMark val="none"/>
        <c:tickLblPos val="nextTo"/>
        <c:txPr>
          <a:bodyPr/>
          <a:lstStyle/>
          <a:p>
            <a:pPr>
              <a:defRPr sz="800"/>
            </a:pPr>
            <a:endParaRPr lang="ja-JP"/>
          </a:p>
        </c:txPr>
        <c:crossAx val="-1740068816"/>
        <c:crosses val="autoZero"/>
        <c:auto val="1"/>
        <c:lblAlgn val="ctr"/>
        <c:lblOffset val="100"/>
        <c:noMultiLvlLbl val="0"/>
      </c:catAx>
      <c:valAx>
        <c:axId val="-1740068816"/>
        <c:scaling>
          <c:orientation val="minMax"/>
        </c:scaling>
        <c:delete val="0"/>
        <c:axPos val="l"/>
        <c:majorGridlines/>
        <c:numFmt formatCode="#,##0_);[Red]\(#,##0\)" sourceLinked="0"/>
        <c:majorTickMark val="out"/>
        <c:minorTickMark val="none"/>
        <c:tickLblPos val="nextTo"/>
        <c:crossAx val="-1740065008"/>
        <c:crosses val="autoZero"/>
        <c:crossBetween val="between"/>
      </c:valAx>
    </c:plotArea>
    <c:legend>
      <c:legendPos val="r"/>
      <c:layout>
        <c:manualLayout>
          <c:xMode val="edge"/>
          <c:yMode val="edge"/>
          <c:x val="0.83304940374787051"/>
          <c:y val="6.1033356745899721E-2"/>
          <c:w val="0.15502555366269166"/>
          <c:h val="0.6385006099589664"/>
        </c:manualLayout>
      </c:layout>
      <c:overlay val="0"/>
    </c:legend>
    <c:plotVisOnly val="1"/>
    <c:dispBlanksAs val="gap"/>
    <c:showDLblsOverMax val="0"/>
  </c:chart>
  <c:printSettings>
    <c:headerFooter/>
    <c:pageMargins b="1" l="0.75" r="0.75" t="1" header="0.51200000000000001" footer="0.512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19050</xdr:colOff>
      <xdr:row>22</xdr:row>
      <xdr:rowOff>0</xdr:rowOff>
    </xdr:from>
    <xdr:to>
      <xdr:col>18</xdr:col>
      <xdr:colOff>0</xdr:colOff>
      <xdr:row>39</xdr:row>
      <xdr:rowOff>9525</xdr:rowOff>
    </xdr:to>
    <xdr:graphicFrame macro="">
      <xdr:nvGraphicFramePr>
        <xdr:cNvPr id="6230" name="グラフ 2">
          <a:extLst>
            <a:ext uri="{FF2B5EF4-FFF2-40B4-BE49-F238E27FC236}">
              <a16:creationId xmlns:a16="http://schemas.microsoft.com/office/drawing/2014/main" id="{00000000-0008-0000-0000-000056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66675</xdr:colOff>
      <xdr:row>52</xdr:row>
      <xdr:rowOff>9525</xdr:rowOff>
    </xdr:from>
    <xdr:to>
      <xdr:col>17</xdr:col>
      <xdr:colOff>1047750</xdr:colOff>
      <xdr:row>65</xdr:row>
      <xdr:rowOff>38100</xdr:rowOff>
    </xdr:to>
    <xdr:graphicFrame macro="">
      <xdr:nvGraphicFramePr>
        <xdr:cNvPr id="6231" name="グラフ 73">
          <a:extLst>
            <a:ext uri="{FF2B5EF4-FFF2-40B4-BE49-F238E27FC236}">
              <a16:creationId xmlns:a16="http://schemas.microsoft.com/office/drawing/2014/main" id="{00000000-0008-0000-0000-000057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25</xdr:col>
      <xdr:colOff>66675</xdr:colOff>
      <xdr:row>24</xdr:row>
      <xdr:rowOff>57151</xdr:rowOff>
    </xdr:from>
    <xdr:to>
      <xdr:col>29</xdr:col>
      <xdr:colOff>9525</xdr:colOff>
      <xdr:row>50</xdr:row>
      <xdr:rowOff>47625</xdr:rowOff>
    </xdr:to>
    <xdr:sp macro="" textlink="">
      <xdr:nvSpPr>
        <xdr:cNvPr id="2" name="屈折矢印 1">
          <a:extLst>
            <a:ext uri="{FF2B5EF4-FFF2-40B4-BE49-F238E27FC236}">
              <a16:creationId xmlns:a16="http://schemas.microsoft.com/office/drawing/2014/main" id="{00000000-0008-0000-0100-000002000000}"/>
            </a:ext>
          </a:extLst>
        </xdr:cNvPr>
        <xdr:cNvSpPr/>
      </xdr:nvSpPr>
      <xdr:spPr bwMode="auto">
        <a:xfrm rot="16200000" flipH="1">
          <a:off x="1738313" y="5538788"/>
          <a:ext cx="4029074" cy="514350"/>
        </a:xfrm>
        <a:prstGeom prst="bentUpArrow">
          <a:avLst>
            <a:gd name="adj1" fmla="val 32629"/>
            <a:gd name="adj2" fmla="val 32258"/>
            <a:gd name="adj3" fmla="val 22482"/>
          </a:avLst>
        </a:prstGeom>
        <a:solidFill>
          <a:srgbClr val="FF00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endParaRPr lang="ja-JP" altLang="en-US"/>
        </a:p>
      </xdr:txBody>
    </xdr:sp>
    <xdr:clientData/>
  </xdr:twoCellAnchor>
  <xdr:twoCellAnchor>
    <xdr:from>
      <xdr:col>6</xdr:col>
      <xdr:colOff>133350</xdr:colOff>
      <xdr:row>10</xdr:row>
      <xdr:rowOff>28575</xdr:rowOff>
    </xdr:from>
    <xdr:to>
      <xdr:col>9</xdr:col>
      <xdr:colOff>0</xdr:colOff>
      <xdr:row>12</xdr:row>
      <xdr:rowOff>114300</xdr:rowOff>
    </xdr:to>
    <xdr:sp macro="" textlink="">
      <xdr:nvSpPr>
        <xdr:cNvPr id="51597" name="下矢印 4">
          <a:extLst>
            <a:ext uri="{FF2B5EF4-FFF2-40B4-BE49-F238E27FC236}">
              <a16:creationId xmlns:a16="http://schemas.microsoft.com/office/drawing/2014/main" id="{00000000-0008-0000-0100-00008DC90000}"/>
            </a:ext>
          </a:extLst>
        </xdr:cNvPr>
        <xdr:cNvSpPr>
          <a:spLocks noChangeArrowheads="1"/>
        </xdr:cNvSpPr>
      </xdr:nvSpPr>
      <xdr:spPr bwMode="auto">
        <a:xfrm>
          <a:off x="933450" y="158115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17</xdr:row>
      <xdr:rowOff>28575</xdr:rowOff>
    </xdr:from>
    <xdr:to>
      <xdr:col>9</xdr:col>
      <xdr:colOff>9525</xdr:colOff>
      <xdr:row>19</xdr:row>
      <xdr:rowOff>114300</xdr:rowOff>
    </xdr:to>
    <xdr:sp macro="" textlink="">
      <xdr:nvSpPr>
        <xdr:cNvPr id="51598" name="下矢印 5">
          <a:extLst>
            <a:ext uri="{FF2B5EF4-FFF2-40B4-BE49-F238E27FC236}">
              <a16:creationId xmlns:a16="http://schemas.microsoft.com/office/drawing/2014/main" id="{00000000-0008-0000-0100-00008EC90000}"/>
            </a:ext>
          </a:extLst>
        </xdr:cNvPr>
        <xdr:cNvSpPr>
          <a:spLocks noChangeArrowheads="1"/>
        </xdr:cNvSpPr>
      </xdr:nvSpPr>
      <xdr:spPr bwMode="auto">
        <a:xfrm>
          <a:off x="942975" y="266700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24</xdr:row>
      <xdr:rowOff>38100</xdr:rowOff>
    </xdr:from>
    <xdr:to>
      <xdr:col>9</xdr:col>
      <xdr:colOff>9525</xdr:colOff>
      <xdr:row>26</xdr:row>
      <xdr:rowOff>123825</xdr:rowOff>
    </xdr:to>
    <xdr:sp macro="" textlink="">
      <xdr:nvSpPr>
        <xdr:cNvPr id="51599" name="下矢印 6">
          <a:extLst>
            <a:ext uri="{FF2B5EF4-FFF2-40B4-BE49-F238E27FC236}">
              <a16:creationId xmlns:a16="http://schemas.microsoft.com/office/drawing/2014/main" id="{00000000-0008-0000-0100-00008FC90000}"/>
            </a:ext>
          </a:extLst>
        </xdr:cNvPr>
        <xdr:cNvSpPr>
          <a:spLocks noChangeArrowheads="1"/>
        </xdr:cNvSpPr>
      </xdr:nvSpPr>
      <xdr:spPr bwMode="auto">
        <a:xfrm>
          <a:off x="942975" y="377190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31</xdr:row>
      <xdr:rowOff>38100</xdr:rowOff>
    </xdr:from>
    <xdr:to>
      <xdr:col>9</xdr:col>
      <xdr:colOff>9525</xdr:colOff>
      <xdr:row>33</xdr:row>
      <xdr:rowOff>114300</xdr:rowOff>
    </xdr:to>
    <xdr:sp macro="" textlink="">
      <xdr:nvSpPr>
        <xdr:cNvPr id="51600" name="下矢印 7">
          <a:extLst>
            <a:ext uri="{FF2B5EF4-FFF2-40B4-BE49-F238E27FC236}">
              <a16:creationId xmlns:a16="http://schemas.microsoft.com/office/drawing/2014/main" id="{00000000-0008-0000-0100-000090C90000}"/>
            </a:ext>
          </a:extLst>
        </xdr:cNvPr>
        <xdr:cNvSpPr>
          <a:spLocks noChangeArrowheads="1"/>
        </xdr:cNvSpPr>
      </xdr:nvSpPr>
      <xdr:spPr bwMode="auto">
        <a:xfrm>
          <a:off x="942975" y="4857750"/>
          <a:ext cx="295275" cy="381000"/>
        </a:xfrm>
        <a:prstGeom prst="downArrow">
          <a:avLst>
            <a:gd name="adj1" fmla="val 50000"/>
            <a:gd name="adj2" fmla="val 42389"/>
          </a:avLst>
        </a:prstGeom>
        <a:solidFill>
          <a:srgbClr val="FF0000"/>
        </a:solidFill>
        <a:ln w="9525" algn="ctr">
          <a:solidFill>
            <a:srgbClr val="000000"/>
          </a:solidFill>
          <a:round/>
          <a:headEnd/>
          <a:tailEnd/>
        </a:ln>
      </xdr:spPr>
    </xdr:sp>
    <xdr:clientData/>
  </xdr:twoCellAnchor>
  <xdr:twoCellAnchor>
    <xdr:from>
      <xdr:col>6</xdr:col>
      <xdr:colOff>133350</xdr:colOff>
      <xdr:row>52</xdr:row>
      <xdr:rowOff>28575</xdr:rowOff>
    </xdr:from>
    <xdr:to>
      <xdr:col>9</xdr:col>
      <xdr:colOff>0</xdr:colOff>
      <xdr:row>54</xdr:row>
      <xdr:rowOff>114300</xdr:rowOff>
    </xdr:to>
    <xdr:sp macro="" textlink="">
      <xdr:nvSpPr>
        <xdr:cNvPr id="51601" name="下矢印 9">
          <a:extLst>
            <a:ext uri="{FF2B5EF4-FFF2-40B4-BE49-F238E27FC236}">
              <a16:creationId xmlns:a16="http://schemas.microsoft.com/office/drawing/2014/main" id="{00000000-0008-0000-0100-000091C90000}"/>
            </a:ext>
          </a:extLst>
        </xdr:cNvPr>
        <xdr:cNvSpPr>
          <a:spLocks noChangeArrowheads="1"/>
        </xdr:cNvSpPr>
      </xdr:nvSpPr>
      <xdr:spPr bwMode="auto">
        <a:xfrm>
          <a:off x="933450" y="811530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59</xdr:row>
      <xdr:rowOff>28575</xdr:rowOff>
    </xdr:from>
    <xdr:to>
      <xdr:col>9</xdr:col>
      <xdr:colOff>9525</xdr:colOff>
      <xdr:row>61</xdr:row>
      <xdr:rowOff>114300</xdr:rowOff>
    </xdr:to>
    <xdr:sp macro="" textlink="">
      <xdr:nvSpPr>
        <xdr:cNvPr id="51602" name="下矢印 10">
          <a:extLst>
            <a:ext uri="{FF2B5EF4-FFF2-40B4-BE49-F238E27FC236}">
              <a16:creationId xmlns:a16="http://schemas.microsoft.com/office/drawing/2014/main" id="{00000000-0008-0000-0100-000092C90000}"/>
            </a:ext>
          </a:extLst>
        </xdr:cNvPr>
        <xdr:cNvSpPr>
          <a:spLocks noChangeArrowheads="1"/>
        </xdr:cNvSpPr>
      </xdr:nvSpPr>
      <xdr:spPr bwMode="auto">
        <a:xfrm>
          <a:off x="942975" y="920115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66</xdr:row>
      <xdr:rowOff>28575</xdr:rowOff>
    </xdr:from>
    <xdr:to>
      <xdr:col>9</xdr:col>
      <xdr:colOff>9525</xdr:colOff>
      <xdr:row>68</xdr:row>
      <xdr:rowOff>114300</xdr:rowOff>
    </xdr:to>
    <xdr:sp macro="" textlink="">
      <xdr:nvSpPr>
        <xdr:cNvPr id="51603" name="下矢印 11">
          <a:extLst>
            <a:ext uri="{FF2B5EF4-FFF2-40B4-BE49-F238E27FC236}">
              <a16:creationId xmlns:a16="http://schemas.microsoft.com/office/drawing/2014/main" id="{00000000-0008-0000-0100-000093C90000}"/>
            </a:ext>
          </a:extLst>
        </xdr:cNvPr>
        <xdr:cNvSpPr>
          <a:spLocks noChangeArrowheads="1"/>
        </xdr:cNvSpPr>
      </xdr:nvSpPr>
      <xdr:spPr bwMode="auto">
        <a:xfrm>
          <a:off x="942975" y="1028700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9525</xdr:colOff>
      <xdr:row>73</xdr:row>
      <xdr:rowOff>38100</xdr:rowOff>
    </xdr:from>
    <xdr:to>
      <xdr:col>9</xdr:col>
      <xdr:colOff>19050</xdr:colOff>
      <xdr:row>75</xdr:row>
      <xdr:rowOff>123825</xdr:rowOff>
    </xdr:to>
    <xdr:sp macro="" textlink="">
      <xdr:nvSpPr>
        <xdr:cNvPr id="51604" name="下矢印 12">
          <a:extLst>
            <a:ext uri="{FF2B5EF4-FFF2-40B4-BE49-F238E27FC236}">
              <a16:creationId xmlns:a16="http://schemas.microsoft.com/office/drawing/2014/main" id="{00000000-0008-0000-0100-000094C90000}"/>
            </a:ext>
          </a:extLst>
        </xdr:cNvPr>
        <xdr:cNvSpPr>
          <a:spLocks noChangeArrowheads="1"/>
        </xdr:cNvSpPr>
      </xdr:nvSpPr>
      <xdr:spPr bwMode="auto">
        <a:xfrm>
          <a:off x="952500" y="11382375"/>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6</xdr:col>
      <xdr:colOff>85725</xdr:colOff>
      <xdr:row>38</xdr:row>
      <xdr:rowOff>38100</xdr:rowOff>
    </xdr:from>
    <xdr:to>
      <xdr:col>8</xdr:col>
      <xdr:colOff>95250</xdr:colOff>
      <xdr:row>40</xdr:row>
      <xdr:rowOff>114300</xdr:rowOff>
    </xdr:to>
    <xdr:sp macro="" textlink="">
      <xdr:nvSpPr>
        <xdr:cNvPr id="51605" name="下矢印 7">
          <a:extLst>
            <a:ext uri="{FF2B5EF4-FFF2-40B4-BE49-F238E27FC236}">
              <a16:creationId xmlns:a16="http://schemas.microsoft.com/office/drawing/2014/main" id="{00000000-0008-0000-0100-000095C90000}"/>
            </a:ext>
          </a:extLst>
        </xdr:cNvPr>
        <xdr:cNvSpPr>
          <a:spLocks noChangeArrowheads="1"/>
        </xdr:cNvSpPr>
      </xdr:nvSpPr>
      <xdr:spPr bwMode="auto">
        <a:xfrm>
          <a:off x="885825" y="5943600"/>
          <a:ext cx="295275" cy="381000"/>
        </a:xfrm>
        <a:prstGeom prst="downArrow">
          <a:avLst>
            <a:gd name="adj1" fmla="val 50000"/>
            <a:gd name="adj2" fmla="val 42389"/>
          </a:avLst>
        </a:prstGeom>
        <a:solidFill>
          <a:srgbClr val="FF0000"/>
        </a:solidFill>
        <a:ln w="9525" algn="ctr">
          <a:solidFill>
            <a:srgbClr val="000000"/>
          </a:solidFill>
          <a:round/>
          <a:headEnd/>
          <a:tailEnd/>
        </a:ln>
      </xdr:spPr>
    </xdr:sp>
    <xdr:clientData/>
  </xdr:twoCellAnchor>
  <xdr:twoCellAnchor>
    <xdr:from>
      <xdr:col>14</xdr:col>
      <xdr:colOff>133350</xdr:colOff>
      <xdr:row>45</xdr:row>
      <xdr:rowOff>47625</xdr:rowOff>
    </xdr:from>
    <xdr:to>
      <xdr:col>17</xdr:col>
      <xdr:colOff>0</xdr:colOff>
      <xdr:row>47</xdr:row>
      <xdr:rowOff>123825</xdr:rowOff>
    </xdr:to>
    <xdr:sp macro="" textlink="">
      <xdr:nvSpPr>
        <xdr:cNvPr id="51606" name="下矢印 7">
          <a:extLst>
            <a:ext uri="{FF2B5EF4-FFF2-40B4-BE49-F238E27FC236}">
              <a16:creationId xmlns:a16="http://schemas.microsoft.com/office/drawing/2014/main" id="{00000000-0008-0000-0100-000096C90000}"/>
            </a:ext>
          </a:extLst>
        </xdr:cNvPr>
        <xdr:cNvSpPr>
          <a:spLocks noChangeArrowheads="1"/>
        </xdr:cNvSpPr>
      </xdr:nvSpPr>
      <xdr:spPr bwMode="auto">
        <a:xfrm>
          <a:off x="2076450" y="7048500"/>
          <a:ext cx="295275" cy="381000"/>
        </a:xfrm>
        <a:prstGeom prst="downArrow">
          <a:avLst>
            <a:gd name="adj1" fmla="val 50000"/>
            <a:gd name="adj2" fmla="val 42389"/>
          </a:avLst>
        </a:prstGeom>
        <a:solidFill>
          <a:srgbClr val="FF0000"/>
        </a:solidFill>
        <a:ln w="9525" algn="ctr">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58</xdr:col>
      <xdr:colOff>190499</xdr:colOff>
      <xdr:row>13</xdr:row>
      <xdr:rowOff>0</xdr:rowOff>
    </xdr:from>
    <xdr:to>
      <xdr:col>60</xdr:col>
      <xdr:colOff>19049</xdr:colOff>
      <xdr:row>18</xdr:row>
      <xdr:rowOff>123825</xdr:rowOff>
    </xdr:to>
    <xdr:sp macro="" textlink="">
      <xdr:nvSpPr>
        <xdr:cNvPr id="3" name="上矢印吹き出し 2">
          <a:extLst>
            <a:ext uri="{FF2B5EF4-FFF2-40B4-BE49-F238E27FC236}">
              <a16:creationId xmlns:a16="http://schemas.microsoft.com/office/drawing/2014/main" id="{00000000-0008-0000-0400-000003000000}"/>
            </a:ext>
          </a:extLst>
        </xdr:cNvPr>
        <xdr:cNvSpPr/>
      </xdr:nvSpPr>
      <xdr:spPr bwMode="auto">
        <a:xfrm rot="10800000">
          <a:off x="35985449" y="2038350"/>
          <a:ext cx="1209675" cy="800100"/>
        </a:xfrm>
        <a:prstGeom prst="upArrowCallout">
          <a:avLst>
            <a:gd name="adj1" fmla="val 25000"/>
            <a:gd name="adj2" fmla="val 25000"/>
            <a:gd name="adj3" fmla="val 25000"/>
            <a:gd name="adj4" fmla="val 55453"/>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defRPr sz="1000"/>
          </a:pPr>
          <a:r>
            <a:rPr lang="ja-JP" altLang="en-US" sz="1100" b="1" i="0" u="none" strike="noStrike" baseline="0">
              <a:solidFill>
                <a:srgbClr val="000000"/>
              </a:solidFill>
              <a:latin typeface="ＭＳ Ｐゴシック"/>
              <a:ea typeface="ＭＳ Ｐゴシック"/>
            </a:rPr>
            <a:t>係数Ｇ</a:t>
          </a:r>
          <a:endParaRPr lang="ja-JP" altLang="en-US" sz="110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民間消費支出構成</a:t>
          </a:r>
        </a:p>
      </xdr:txBody>
    </xdr:sp>
    <xdr:clientData/>
  </xdr:twoCellAnchor>
  <xdr:twoCellAnchor>
    <xdr:from>
      <xdr:col>2</xdr:col>
      <xdr:colOff>619125</xdr:colOff>
      <xdr:row>107</xdr:row>
      <xdr:rowOff>28575</xdr:rowOff>
    </xdr:from>
    <xdr:to>
      <xdr:col>2</xdr:col>
      <xdr:colOff>1600200</xdr:colOff>
      <xdr:row>117</xdr:row>
      <xdr:rowOff>76200</xdr:rowOff>
    </xdr:to>
    <xdr:sp macro="" textlink="">
      <xdr:nvSpPr>
        <xdr:cNvPr id="5" name="下矢印吹き出し 4">
          <a:extLst>
            <a:ext uri="{FF2B5EF4-FFF2-40B4-BE49-F238E27FC236}">
              <a16:creationId xmlns:a16="http://schemas.microsoft.com/office/drawing/2014/main" id="{00000000-0008-0000-0400-000005000000}"/>
            </a:ext>
          </a:extLst>
        </xdr:cNvPr>
        <xdr:cNvSpPr/>
      </xdr:nvSpPr>
      <xdr:spPr bwMode="auto">
        <a:xfrm>
          <a:off x="942975" y="16659225"/>
          <a:ext cx="981075" cy="857250"/>
        </a:xfrm>
        <a:prstGeom prst="downArrowCallou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係数Ｃ</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雇用者所得率</a:t>
          </a:r>
          <a:r>
            <a:rPr lang="ja-JP" altLang="en-US" sz="1000" b="0" i="0" u="none" strike="noStrike" baseline="0">
              <a:solidFill>
                <a:srgbClr val="000000"/>
              </a:solidFill>
              <a:latin typeface="ＭＳ Ｐゴシック"/>
              <a:ea typeface="ＭＳ Ｐゴシック"/>
            </a:rPr>
            <a:t>（列に変換）</a:t>
          </a:r>
        </a:p>
      </xdr:txBody>
    </xdr:sp>
    <xdr:clientData/>
  </xdr:twoCellAnchor>
  <xdr:twoCellAnchor>
    <xdr:from>
      <xdr:col>2</xdr:col>
      <xdr:colOff>571500</xdr:colOff>
      <xdr:row>122</xdr:row>
      <xdr:rowOff>76199</xdr:rowOff>
    </xdr:from>
    <xdr:to>
      <xdr:col>2</xdr:col>
      <xdr:colOff>1552575</xdr:colOff>
      <xdr:row>128</xdr:row>
      <xdr:rowOff>0</xdr:rowOff>
    </xdr:to>
    <xdr:sp macro="" textlink="">
      <xdr:nvSpPr>
        <xdr:cNvPr id="6" name="上矢印吹き出し 5">
          <a:extLst>
            <a:ext uri="{FF2B5EF4-FFF2-40B4-BE49-F238E27FC236}">
              <a16:creationId xmlns:a16="http://schemas.microsoft.com/office/drawing/2014/main" id="{00000000-0008-0000-0400-000006000000}"/>
            </a:ext>
          </a:extLst>
        </xdr:cNvPr>
        <xdr:cNvSpPr/>
      </xdr:nvSpPr>
      <xdr:spPr bwMode="auto">
        <a:xfrm>
          <a:off x="895350" y="18326099"/>
          <a:ext cx="981075" cy="885826"/>
        </a:xfrm>
        <a:prstGeom prst="upArrowCallou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defRPr sz="1000"/>
          </a:pPr>
          <a:r>
            <a:rPr lang="ja-JP" altLang="en-US" sz="1100" b="1" i="0" u="none" strike="noStrike" baseline="0">
              <a:solidFill>
                <a:srgbClr val="000000"/>
              </a:solidFill>
              <a:latin typeface="ＭＳ Ｐゴシック"/>
              <a:ea typeface="ＭＳ Ｐゴシック"/>
            </a:rPr>
            <a:t>係数Ｂ</a:t>
          </a:r>
          <a:endParaRPr lang="ja-JP" altLang="en-US" sz="1100" b="1" i="0" u="none" strike="noStrike" baseline="0">
            <a:solidFill>
              <a:srgbClr val="000000"/>
            </a:solidFill>
            <a:latin typeface="Calibri"/>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粗付加価値率</a:t>
          </a:r>
          <a:endParaRPr lang="ja-JP" altLang="en-US" sz="1100" b="0" i="0" u="none" strike="noStrike" baseline="0">
            <a:solidFill>
              <a:srgbClr val="000000"/>
            </a:solidFill>
            <a:latin typeface="Calibri"/>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（列に変換）</a:t>
          </a:r>
        </a:p>
      </xdr:txBody>
    </xdr:sp>
    <xdr:clientData/>
  </xdr:twoCellAnchor>
  <xdr:twoCellAnchor>
    <xdr:from>
      <xdr:col>1</xdr:col>
      <xdr:colOff>95250</xdr:colOff>
      <xdr:row>74</xdr:row>
      <xdr:rowOff>76200</xdr:rowOff>
    </xdr:from>
    <xdr:to>
      <xdr:col>2</xdr:col>
      <xdr:colOff>1438275</xdr:colOff>
      <xdr:row>77</xdr:row>
      <xdr:rowOff>66675</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bwMode="auto">
        <a:xfrm>
          <a:off x="333375" y="11039475"/>
          <a:ext cx="1571625" cy="476250"/>
        </a:xfrm>
        <a:prstGeom prst="rec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rtl="0">
            <a:defRPr sz="1000"/>
          </a:pPr>
          <a:r>
            <a:rPr lang="ja-JP" altLang="en-US" sz="1100" b="1" i="0" u="none" strike="noStrike" baseline="0">
              <a:solidFill>
                <a:srgbClr val="000000"/>
              </a:solidFill>
              <a:latin typeface="ＭＳ Ｐゴシック"/>
              <a:ea typeface="ＭＳ Ｐゴシック"/>
            </a:rPr>
            <a:t>係数Ｄ</a:t>
          </a:r>
          <a:endParaRPr lang="ja-JP" altLang="en-US" sz="1100" b="1" i="0" u="none" strike="noStrike" baseline="0">
            <a:solidFill>
              <a:srgbClr val="000000"/>
            </a:solidFill>
            <a:latin typeface="Calibri"/>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投入係数</a:t>
          </a:r>
        </a:p>
      </xdr:txBody>
    </xdr:sp>
    <xdr:clientData/>
  </xdr:twoCellAnchor>
  <xdr:twoCellAnchor>
    <xdr:from>
      <xdr:col>1</xdr:col>
      <xdr:colOff>114300</xdr:colOff>
      <xdr:row>130</xdr:row>
      <xdr:rowOff>95250</xdr:rowOff>
    </xdr:from>
    <xdr:to>
      <xdr:col>2</xdr:col>
      <xdr:colOff>1495425</xdr:colOff>
      <xdr:row>133</xdr:row>
      <xdr:rowOff>95250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bwMode="auto">
        <a:xfrm>
          <a:off x="352425" y="19431000"/>
          <a:ext cx="1609725" cy="485775"/>
        </a:xfrm>
        <a:prstGeom prst="rec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rtl="0">
            <a:defRPr sz="1000"/>
          </a:pPr>
          <a:r>
            <a:rPr lang="ja-JP" altLang="en-US" sz="1100" b="1" i="0" u="none" strike="noStrike" baseline="0">
              <a:solidFill>
                <a:srgbClr val="000000"/>
              </a:solidFill>
              <a:latin typeface="ＭＳ Ｐゴシック"/>
              <a:ea typeface="ＭＳ Ｐゴシック"/>
            </a:rPr>
            <a:t>係数Ｅ</a:t>
          </a:r>
          <a:endParaRPr lang="ja-JP" altLang="en-US" sz="1100" b="1" i="0" u="none" strike="noStrike" baseline="0">
            <a:solidFill>
              <a:srgbClr val="000000"/>
            </a:solidFill>
            <a:latin typeface="Calibri"/>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逆行列係数(開放型)</a:t>
          </a:r>
        </a:p>
      </xdr:txBody>
    </xdr:sp>
    <xdr:clientData/>
  </xdr:twoCellAnchor>
  <mc:AlternateContent xmlns:mc="http://schemas.openxmlformats.org/markup-compatibility/2006">
    <mc:Choice xmlns:a14="http://schemas.microsoft.com/office/drawing/2010/main" Requires="a14">
      <xdr:twoCellAnchor editAs="oneCell">
        <xdr:from>
          <xdr:col>3</xdr:col>
          <xdr:colOff>190500</xdr:colOff>
          <xdr:row>127</xdr:row>
          <xdr:rowOff>88900</xdr:rowOff>
        </xdr:from>
        <xdr:to>
          <xdr:col>5</xdr:col>
          <xdr:colOff>209550</xdr:colOff>
          <xdr:row>129</xdr:row>
          <xdr:rowOff>31750</xdr:rowOff>
        </xdr:to>
        <xdr:sp macro="" textlink="">
          <xdr:nvSpPr>
            <xdr:cNvPr id="23557" name="Object 5" hidden="1">
              <a:extLst>
                <a:ext uri="{63B3BB69-23CF-44E3-9099-C40C66FF867C}">
                  <a14:compatExt spid="_x0000_s23557"/>
                </a:ext>
                <a:ext uri="{FF2B5EF4-FFF2-40B4-BE49-F238E27FC236}">
                  <a16:creationId xmlns:a16="http://schemas.microsoft.com/office/drawing/2014/main" id="{00000000-0008-0000-04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800099</xdr:colOff>
      <xdr:row>12</xdr:row>
      <xdr:rowOff>171449</xdr:rowOff>
    </xdr:from>
    <xdr:to>
      <xdr:col>58</xdr:col>
      <xdr:colOff>152399</xdr:colOff>
      <xdr:row>18</xdr:row>
      <xdr:rowOff>123824</xdr:rowOff>
    </xdr:to>
    <xdr:sp macro="" textlink="">
      <xdr:nvSpPr>
        <xdr:cNvPr id="13" name="上矢印吹き出し 12">
          <a:extLst>
            <a:ext uri="{FF2B5EF4-FFF2-40B4-BE49-F238E27FC236}">
              <a16:creationId xmlns:a16="http://schemas.microsoft.com/office/drawing/2014/main" id="{00000000-0008-0000-0400-00000D000000}"/>
            </a:ext>
          </a:extLst>
        </xdr:cNvPr>
        <xdr:cNvSpPr/>
      </xdr:nvSpPr>
      <xdr:spPr bwMode="auto">
        <a:xfrm rot="10800000">
          <a:off x="40271699" y="2219324"/>
          <a:ext cx="1133475" cy="962025"/>
        </a:xfrm>
        <a:prstGeom prst="upArrowCallout">
          <a:avLst>
            <a:gd name="adj1" fmla="val 25000"/>
            <a:gd name="adj2" fmla="val 25000"/>
            <a:gd name="adj3" fmla="val 25000"/>
            <a:gd name="adj4" fmla="val 55453"/>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defRPr sz="1000"/>
          </a:pPr>
          <a:r>
            <a:rPr lang="ja-JP" altLang="en-US" sz="1100" b="1" i="0" u="none" strike="noStrike" baseline="0">
              <a:solidFill>
                <a:srgbClr val="000000"/>
              </a:solidFill>
              <a:latin typeface="ＭＳ Ｐゴシック"/>
              <a:ea typeface="ＭＳ Ｐゴシック"/>
            </a:rPr>
            <a:t>係数</a:t>
          </a:r>
          <a:r>
            <a:rPr lang="en-US" altLang="ja-JP" sz="1100" b="1" i="0" u="none" strike="noStrike" baseline="0">
              <a:solidFill>
                <a:srgbClr val="000000"/>
              </a:solidFill>
              <a:latin typeface="ＭＳ Ｐゴシック"/>
              <a:ea typeface="ＭＳ Ｐゴシック"/>
            </a:rPr>
            <a:t>A</a:t>
          </a:r>
        </a:p>
        <a:p>
          <a:pPr algn="ctr" rtl="0">
            <a:lnSpc>
              <a:spcPts val="1300"/>
            </a:lnSpc>
            <a:defRPr sz="1000"/>
          </a:pPr>
          <a:r>
            <a:rPr lang="ja-JP" altLang="en-US" sz="1100" b="0" i="0" u="none" strike="noStrike" baseline="0">
              <a:solidFill>
                <a:srgbClr val="000000"/>
              </a:solidFill>
              <a:latin typeface="ＭＳ Ｐゴシック"/>
              <a:ea typeface="ＭＳ Ｐゴシック"/>
            </a:rPr>
            <a:t>自給率</a:t>
          </a:r>
          <a:endParaRPr lang="ja-JP" altLang="en-US" sz="1100" b="0" i="0" u="none" strike="noStrike" baseline="0">
            <a:solidFill>
              <a:srgbClr val="000000"/>
            </a:solidFill>
            <a:latin typeface="Calibri"/>
            <a:ea typeface="ＭＳ Ｐゴシック"/>
          </a:endParaRPr>
        </a:p>
      </xdr:txBody>
    </xdr:sp>
    <xdr:clientData/>
  </xdr:twoCellAnchor>
  <xdr:twoCellAnchor>
    <xdr:from>
      <xdr:col>7</xdr:col>
      <xdr:colOff>657225</xdr:colOff>
      <xdr:row>173</xdr:row>
      <xdr:rowOff>38099</xdr:rowOff>
    </xdr:from>
    <xdr:to>
      <xdr:col>9</xdr:col>
      <xdr:colOff>171450</xdr:colOff>
      <xdr:row>177</xdr:row>
      <xdr:rowOff>142874</xdr:rowOff>
    </xdr:to>
    <xdr:sp macro="" textlink="">
      <xdr:nvSpPr>
        <xdr:cNvPr id="15" name="下矢印吹き出し 14">
          <a:extLst>
            <a:ext uri="{FF2B5EF4-FFF2-40B4-BE49-F238E27FC236}">
              <a16:creationId xmlns:a16="http://schemas.microsoft.com/office/drawing/2014/main" id="{00000000-0008-0000-0400-00000F000000}"/>
            </a:ext>
          </a:extLst>
        </xdr:cNvPr>
        <xdr:cNvSpPr/>
      </xdr:nvSpPr>
      <xdr:spPr bwMode="auto">
        <a:xfrm>
          <a:off x="5562600" y="26650949"/>
          <a:ext cx="981075" cy="790575"/>
        </a:xfrm>
        <a:prstGeom prst="downArrowCallout">
          <a:avLst>
            <a:gd name="adj1" fmla="val 25000"/>
            <a:gd name="adj2" fmla="val 25000"/>
            <a:gd name="adj3" fmla="val 25000"/>
            <a:gd name="adj4" fmla="val 57748"/>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a:t>
          </a:r>
          <a:r>
            <a:rPr lang="en-US" altLang="ja-JP" sz="1050" b="1" i="0" u="none" strike="noStrike" baseline="0">
              <a:solidFill>
                <a:srgbClr val="000000"/>
              </a:solidFill>
              <a:latin typeface="ＭＳ Ｐゴシック"/>
              <a:ea typeface="ＭＳ Ｐゴシック"/>
            </a:rPr>
            <a:t>F</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消費転換係数</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13</xdr:col>
      <xdr:colOff>676275</xdr:colOff>
      <xdr:row>185</xdr:row>
      <xdr:rowOff>114299</xdr:rowOff>
    </xdr:from>
    <xdr:to>
      <xdr:col>14</xdr:col>
      <xdr:colOff>676275</xdr:colOff>
      <xdr:row>191</xdr:row>
      <xdr:rowOff>171449</xdr:rowOff>
    </xdr:to>
    <xdr:sp macro="" textlink="">
      <xdr:nvSpPr>
        <xdr:cNvPr id="16" name="下矢印吹き出し 15">
          <a:extLst>
            <a:ext uri="{FF2B5EF4-FFF2-40B4-BE49-F238E27FC236}">
              <a16:creationId xmlns:a16="http://schemas.microsoft.com/office/drawing/2014/main" id="{00000000-0008-0000-0400-000010000000}"/>
            </a:ext>
          </a:extLst>
        </xdr:cNvPr>
        <xdr:cNvSpPr/>
      </xdr:nvSpPr>
      <xdr:spPr bwMode="auto">
        <a:xfrm>
          <a:off x="9982200" y="30270449"/>
          <a:ext cx="733425" cy="962025"/>
        </a:xfrm>
        <a:prstGeom prst="downArrowCallout">
          <a:avLst>
            <a:gd name="adj1" fmla="val 25000"/>
            <a:gd name="adj2" fmla="val 19872"/>
            <a:gd name="adj3" fmla="val 16634"/>
            <a:gd name="adj4" fmla="val 73536"/>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b"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a:t>
          </a:r>
          <a:r>
            <a:rPr lang="en-US" altLang="ja-JP" sz="1050" b="1" i="0" u="none" strike="noStrike" baseline="0">
              <a:solidFill>
                <a:srgbClr val="000000"/>
              </a:solidFill>
              <a:latin typeface="ＭＳ Ｐゴシック"/>
              <a:ea typeface="ＭＳ Ｐゴシック"/>
            </a:rPr>
            <a:t>H</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就業係数</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14</xdr:col>
      <xdr:colOff>704851</xdr:colOff>
      <xdr:row>185</xdr:row>
      <xdr:rowOff>104775</xdr:rowOff>
    </xdr:from>
    <xdr:to>
      <xdr:col>15</xdr:col>
      <xdr:colOff>676276</xdr:colOff>
      <xdr:row>191</xdr:row>
      <xdr:rowOff>161925</xdr:rowOff>
    </xdr:to>
    <xdr:sp macro="" textlink="">
      <xdr:nvSpPr>
        <xdr:cNvPr id="17" name="下矢印吹き出し 16">
          <a:extLst>
            <a:ext uri="{FF2B5EF4-FFF2-40B4-BE49-F238E27FC236}">
              <a16:creationId xmlns:a16="http://schemas.microsoft.com/office/drawing/2014/main" id="{00000000-0008-0000-0400-000011000000}"/>
            </a:ext>
          </a:extLst>
        </xdr:cNvPr>
        <xdr:cNvSpPr/>
      </xdr:nvSpPr>
      <xdr:spPr bwMode="auto">
        <a:xfrm>
          <a:off x="10744201" y="30260925"/>
          <a:ext cx="704850" cy="962025"/>
        </a:xfrm>
        <a:prstGeom prst="downArrowCallout">
          <a:avLst>
            <a:gd name="adj1" fmla="val 25000"/>
            <a:gd name="adj2" fmla="val 19872"/>
            <a:gd name="adj3" fmla="val 16634"/>
            <a:gd name="adj4" fmla="val 73536"/>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b"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係数Ｉ</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雇用係数</a:t>
          </a:r>
          <a:endParaRPr lang="ja-JP" altLang="en-US" sz="1000" b="0"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toukei.pref.gunma.jp/toukei/sokuhou_temp/&#38745;&#23713;&#30476;/&#38745;&#23713;&#30476;&#20844;&#2084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入力"/>
      <sheetName val="結果"/>
      <sheetName val="間接1次"/>
      <sheetName val="間接2次"/>
      <sheetName val="波及合計"/>
      <sheetName val="登録"/>
      <sheetName val="各種係数"/>
      <sheetName val="投入係数"/>
      <sheetName val="逆行列係数"/>
      <sheetName val="建設係数"/>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U73"/>
  <sheetViews>
    <sheetView showGridLines="0" tabSelected="1" zoomScaleNormal="100" workbookViewId="0"/>
  </sheetViews>
  <sheetFormatPr defaultColWidth="9.33203125" defaultRowHeight="12"/>
  <cols>
    <col min="1" max="2" width="1.77734375" style="131" customWidth="1"/>
    <col min="3" max="3" width="3.77734375" style="37" customWidth="1"/>
    <col min="4" max="4" width="33.109375" style="37" customWidth="1"/>
    <col min="5" max="5" width="20.77734375" style="37" customWidth="1"/>
    <col min="6" max="12" width="1.77734375" style="131" customWidth="1"/>
    <col min="13" max="13" width="15.77734375" style="131" customWidth="1"/>
    <col min="14" max="14" width="2.77734375" style="131" customWidth="1"/>
    <col min="15" max="18" width="18.77734375" style="131" customWidth="1"/>
    <col min="19" max="19" width="1.77734375" style="131" customWidth="1"/>
    <col min="20" max="16384" width="9.33203125" style="131"/>
  </cols>
  <sheetData>
    <row r="1" spans="2:19" ht="12.5" thickBot="1"/>
    <row r="2" spans="2:19" ht="12.75" customHeight="1">
      <c r="B2" s="232"/>
      <c r="C2" s="755" t="s">
        <v>460</v>
      </c>
      <c r="D2" s="755"/>
      <c r="E2" s="233"/>
      <c r="F2" s="234"/>
      <c r="I2" s="232"/>
      <c r="J2" s="755" t="s">
        <v>371</v>
      </c>
      <c r="K2" s="755"/>
      <c r="L2" s="755"/>
      <c r="M2" s="755"/>
      <c r="N2" s="256"/>
      <c r="O2" s="246"/>
      <c r="P2" s="246"/>
      <c r="Q2" s="246"/>
      <c r="R2" s="246"/>
      <c r="S2" s="234"/>
    </row>
    <row r="3" spans="2:19" ht="13.5" customHeight="1">
      <c r="B3" s="235"/>
      <c r="C3" s="756"/>
      <c r="D3" s="756"/>
      <c r="E3" s="65"/>
      <c r="F3" s="236"/>
      <c r="I3" s="235"/>
      <c r="J3" s="756"/>
      <c r="K3" s="756"/>
      <c r="L3" s="756"/>
      <c r="M3" s="756"/>
      <c r="N3" s="257"/>
      <c r="O3" s="247"/>
      <c r="P3" s="247"/>
      <c r="Q3" s="247"/>
      <c r="R3" s="247"/>
      <c r="S3" s="236"/>
    </row>
    <row r="4" spans="2:19" ht="12.75" customHeight="1" thickBot="1">
      <c r="B4" s="235"/>
      <c r="C4" s="278"/>
      <c r="D4" s="278"/>
      <c r="E4" s="65"/>
      <c r="F4" s="236"/>
      <c r="I4" s="248"/>
      <c r="J4" s="249"/>
      <c r="K4" s="247"/>
      <c r="L4" s="247"/>
      <c r="M4" s="773" t="s">
        <v>461</v>
      </c>
      <c r="N4" s="773"/>
      <c r="O4" s="773"/>
      <c r="P4" s="773"/>
      <c r="Q4" s="773"/>
      <c r="R4" s="773"/>
      <c r="S4" s="236"/>
    </row>
    <row r="5" spans="2:19" ht="12.75" customHeight="1">
      <c r="B5" s="235"/>
      <c r="C5" s="846" t="s">
        <v>476</v>
      </c>
      <c r="D5" s="846"/>
      <c r="E5" s="846"/>
      <c r="F5" s="236"/>
      <c r="G5" s="140"/>
      <c r="H5" s="140"/>
      <c r="I5" s="248"/>
      <c r="J5" s="249"/>
      <c r="K5" s="778"/>
      <c r="L5" s="779"/>
      <c r="M5" s="779"/>
      <c r="N5" s="780"/>
      <c r="O5" s="774" t="s">
        <v>158</v>
      </c>
      <c r="P5" s="784" t="s">
        <v>424</v>
      </c>
      <c r="Q5" s="812" t="s">
        <v>423</v>
      </c>
      <c r="R5" s="776" t="s">
        <v>470</v>
      </c>
      <c r="S5" s="236"/>
    </row>
    <row r="6" spans="2:19" ht="12.75" customHeight="1" thickBot="1">
      <c r="B6" s="235"/>
      <c r="C6" s="846"/>
      <c r="D6" s="846"/>
      <c r="E6" s="846"/>
      <c r="F6" s="236"/>
      <c r="G6" s="140"/>
      <c r="H6" s="140"/>
      <c r="I6" s="248"/>
      <c r="J6" s="249"/>
      <c r="K6" s="781"/>
      <c r="L6" s="782"/>
      <c r="M6" s="782"/>
      <c r="N6" s="783"/>
      <c r="O6" s="775"/>
      <c r="P6" s="785"/>
      <c r="Q6" s="813"/>
      <c r="R6" s="777"/>
      <c r="S6" s="236"/>
    </row>
    <row r="7" spans="2:19" ht="12.75" customHeight="1">
      <c r="B7" s="235"/>
      <c r="C7" s="846"/>
      <c r="D7" s="846"/>
      <c r="E7" s="846"/>
      <c r="F7" s="236"/>
      <c r="G7" s="140"/>
      <c r="H7" s="140"/>
      <c r="I7" s="235"/>
      <c r="J7" s="247"/>
      <c r="K7" s="282"/>
      <c r="L7" s="283"/>
      <c r="M7" s="757" t="s">
        <v>422</v>
      </c>
      <c r="N7" s="284"/>
      <c r="O7" s="815">
        <f>'③-2計算'!F52</f>
        <v>0</v>
      </c>
      <c r="P7" s="817">
        <f>'③-2計算'!O52</f>
        <v>0</v>
      </c>
      <c r="Q7" s="819">
        <f>'③-2計算'!X52</f>
        <v>0</v>
      </c>
      <c r="R7" s="810">
        <f>'③-2計算'!AA52</f>
        <v>0</v>
      </c>
      <c r="S7" s="236"/>
    </row>
    <row r="8" spans="2:19" ht="12.75" customHeight="1">
      <c r="B8" s="235"/>
      <c r="C8" s="846"/>
      <c r="D8" s="846"/>
      <c r="E8" s="846"/>
      <c r="F8" s="236"/>
      <c r="I8" s="248"/>
      <c r="J8" s="249"/>
      <c r="K8" s="282"/>
      <c r="L8" s="283"/>
      <c r="M8" s="758"/>
      <c r="N8" s="285" t="s">
        <v>375</v>
      </c>
      <c r="O8" s="816"/>
      <c r="P8" s="818"/>
      <c r="Q8" s="820"/>
      <c r="R8" s="811"/>
      <c r="S8" s="236"/>
    </row>
    <row r="9" spans="2:19" ht="12" customHeight="1">
      <c r="B9" s="235"/>
      <c r="C9" s="846"/>
      <c r="D9" s="846"/>
      <c r="E9" s="846"/>
      <c r="F9" s="236"/>
      <c r="G9" s="140"/>
      <c r="H9" s="140"/>
      <c r="I9" s="248"/>
      <c r="J9" s="249"/>
      <c r="K9" s="282"/>
      <c r="L9" s="205"/>
      <c r="M9" s="823" t="s">
        <v>420</v>
      </c>
      <c r="N9" s="259"/>
      <c r="O9" s="827">
        <f>'③-2計算'!H52</f>
        <v>0</v>
      </c>
      <c r="P9" s="829">
        <f>'③-2計算'!P52</f>
        <v>0</v>
      </c>
      <c r="Q9" s="765">
        <f>'③-2計算'!Y52</f>
        <v>0</v>
      </c>
      <c r="R9" s="821">
        <f>'③-2計算'!AB52</f>
        <v>0</v>
      </c>
      <c r="S9" s="236"/>
    </row>
    <row r="10" spans="2:19" ht="12" customHeight="1">
      <c r="B10" s="235"/>
      <c r="C10" s="846" t="s">
        <v>477</v>
      </c>
      <c r="D10" s="846"/>
      <c r="E10" s="846"/>
      <c r="F10" s="237"/>
      <c r="G10" s="140"/>
      <c r="H10" s="140"/>
      <c r="I10" s="248"/>
      <c r="J10" s="249"/>
      <c r="K10" s="282"/>
      <c r="L10" s="206"/>
      <c r="M10" s="824"/>
      <c r="N10" s="260" t="s">
        <v>376</v>
      </c>
      <c r="O10" s="828"/>
      <c r="P10" s="830"/>
      <c r="Q10" s="766"/>
      <c r="R10" s="822"/>
      <c r="S10" s="236"/>
    </row>
    <row r="11" spans="2:19" ht="12" customHeight="1">
      <c r="B11" s="235"/>
      <c r="C11" s="846"/>
      <c r="D11" s="846"/>
      <c r="E11" s="846"/>
      <c r="F11" s="237"/>
      <c r="G11" s="140"/>
      <c r="H11" s="140"/>
      <c r="I11" s="235"/>
      <c r="J11" s="247"/>
      <c r="K11" s="282"/>
      <c r="L11" s="206"/>
      <c r="M11" s="767" t="s">
        <v>421</v>
      </c>
      <c r="N11" s="261"/>
      <c r="O11" s="769">
        <f>'③-2計算'!J52</f>
        <v>0</v>
      </c>
      <c r="P11" s="771">
        <f>'③-2計算'!Q52</f>
        <v>0</v>
      </c>
      <c r="Q11" s="825">
        <f>'③-2計算'!Z52</f>
        <v>0</v>
      </c>
      <c r="R11" s="847">
        <f>'③-2計算'!AC52</f>
        <v>0</v>
      </c>
      <c r="S11" s="236"/>
    </row>
    <row r="12" spans="2:19" ht="12.75" customHeight="1" thickBot="1">
      <c r="B12" s="235"/>
      <c r="C12" s="846"/>
      <c r="D12" s="846"/>
      <c r="E12" s="846"/>
      <c r="F12" s="237"/>
      <c r="I12" s="235"/>
      <c r="J12" s="247"/>
      <c r="K12" s="286"/>
      <c r="L12" s="207"/>
      <c r="M12" s="768"/>
      <c r="N12" s="262" t="s">
        <v>417</v>
      </c>
      <c r="O12" s="770"/>
      <c r="P12" s="772"/>
      <c r="Q12" s="826"/>
      <c r="R12" s="848"/>
      <c r="S12" s="236"/>
    </row>
    <row r="13" spans="2:19" ht="13.5" customHeight="1">
      <c r="B13" s="235"/>
      <c r="C13" s="846"/>
      <c r="D13" s="846"/>
      <c r="E13" s="846"/>
      <c r="F13" s="236"/>
      <c r="I13" s="235"/>
      <c r="J13" s="247"/>
      <c r="K13" s="814" t="s">
        <v>481</v>
      </c>
      <c r="L13" s="814"/>
      <c r="M13" s="814"/>
      <c r="N13" s="814"/>
      <c r="O13" s="814"/>
      <c r="P13" s="814"/>
      <c r="Q13" s="814"/>
      <c r="R13" s="814"/>
      <c r="S13" s="236"/>
    </row>
    <row r="14" spans="2:19" ht="12" customHeight="1">
      <c r="B14" s="235"/>
      <c r="C14" s="846" t="s">
        <v>478</v>
      </c>
      <c r="D14" s="846"/>
      <c r="E14" s="846"/>
      <c r="F14" s="237"/>
      <c r="I14" s="235"/>
      <c r="J14" s="247"/>
      <c r="K14" s="786" t="s">
        <v>463</v>
      </c>
      <c r="L14" s="786"/>
      <c r="M14" s="786"/>
      <c r="N14" s="786"/>
      <c r="O14" s="786"/>
      <c r="P14" s="786"/>
      <c r="Q14" s="786"/>
      <c r="R14" s="786"/>
      <c r="S14" s="236"/>
    </row>
    <row r="15" spans="2:19" ht="12.75" customHeight="1">
      <c r="B15" s="235"/>
      <c r="C15" s="846"/>
      <c r="D15" s="846"/>
      <c r="E15" s="846"/>
      <c r="F15" s="237"/>
      <c r="I15" s="235"/>
      <c r="J15" s="247"/>
      <c r="K15" s="786"/>
      <c r="L15" s="786"/>
      <c r="M15" s="786"/>
      <c r="N15" s="786"/>
      <c r="O15" s="786"/>
      <c r="P15" s="786"/>
      <c r="Q15" s="786"/>
      <c r="R15" s="786"/>
      <c r="S15" s="236"/>
    </row>
    <row r="16" spans="2:19" ht="12" customHeight="1">
      <c r="B16" s="235"/>
      <c r="C16" s="846"/>
      <c r="D16" s="846"/>
      <c r="E16" s="846"/>
      <c r="F16" s="237"/>
      <c r="I16" s="235"/>
      <c r="J16" s="247"/>
      <c r="K16" s="786" t="s">
        <v>462</v>
      </c>
      <c r="L16" s="786"/>
      <c r="M16" s="786"/>
      <c r="N16" s="786"/>
      <c r="O16" s="786"/>
      <c r="P16" s="786"/>
      <c r="Q16" s="786"/>
      <c r="R16" s="786"/>
      <c r="S16" s="236"/>
    </row>
    <row r="17" spans="2:21" ht="12" customHeight="1" thickBot="1">
      <c r="B17" s="235"/>
      <c r="C17" s="65"/>
      <c r="D17" s="279"/>
      <c r="E17" s="279"/>
      <c r="F17" s="237"/>
      <c r="I17" s="235"/>
      <c r="J17" s="247"/>
      <c r="K17" s="786"/>
      <c r="L17" s="786"/>
      <c r="M17" s="786"/>
      <c r="N17" s="786"/>
      <c r="O17" s="786"/>
      <c r="P17" s="786"/>
      <c r="Q17" s="786"/>
      <c r="R17" s="786"/>
      <c r="S17" s="236"/>
    </row>
    <row r="18" spans="2:21" ht="12.5" thickBot="1">
      <c r="B18" s="235"/>
      <c r="C18" s="844" t="s">
        <v>469</v>
      </c>
      <c r="D18" s="845"/>
      <c r="E18" s="319" t="s">
        <v>913</v>
      </c>
      <c r="F18" s="237"/>
      <c r="I18" s="235"/>
      <c r="J18" s="247"/>
      <c r="K18" s="247"/>
      <c r="L18" s="247"/>
      <c r="M18" s="250"/>
      <c r="N18" s="258"/>
      <c r="O18" s="250"/>
      <c r="P18" s="250"/>
      <c r="Q18" s="250"/>
      <c r="R18" s="251" t="s">
        <v>419</v>
      </c>
      <c r="S18" s="236"/>
    </row>
    <row r="19" spans="2:21" ht="13.5" customHeight="1">
      <c r="B19" s="235"/>
      <c r="C19" s="839" t="s">
        <v>472</v>
      </c>
      <c r="D19" s="839"/>
      <c r="E19" s="839"/>
      <c r="F19" s="237"/>
      <c r="I19" s="235"/>
      <c r="J19" s="247"/>
      <c r="K19" s="759" t="s">
        <v>468</v>
      </c>
      <c r="L19" s="760"/>
      <c r="M19" s="760"/>
      <c r="N19" s="760"/>
      <c r="O19" s="760"/>
      <c r="P19" s="760"/>
      <c r="Q19" s="761"/>
      <c r="R19" s="841">
        <f>IF(ISERROR(R7/E68),0,R7/E68)</f>
        <v>0</v>
      </c>
      <c r="S19" s="236"/>
    </row>
    <row r="20" spans="2:21" ht="12.5" thickBot="1">
      <c r="B20" s="235"/>
      <c r="C20" s="840" t="s">
        <v>473</v>
      </c>
      <c r="D20" s="840"/>
      <c r="E20" s="840"/>
      <c r="F20" s="237"/>
      <c r="I20" s="235"/>
      <c r="J20" s="247"/>
      <c r="K20" s="762"/>
      <c r="L20" s="763"/>
      <c r="M20" s="763"/>
      <c r="N20" s="763"/>
      <c r="O20" s="763"/>
      <c r="P20" s="763"/>
      <c r="Q20" s="764"/>
      <c r="R20" s="842"/>
      <c r="S20" s="236"/>
      <c r="U20" s="280"/>
    </row>
    <row r="21" spans="2:21">
      <c r="B21" s="235"/>
      <c r="C21" s="840"/>
      <c r="D21" s="840"/>
      <c r="E21" s="840"/>
      <c r="F21" s="237"/>
      <c r="I21" s="235"/>
      <c r="J21" s="247"/>
      <c r="K21" s="247"/>
      <c r="L21" s="247"/>
      <c r="M21" s="247"/>
      <c r="N21" s="247"/>
      <c r="O21" s="247"/>
      <c r="P21" s="247"/>
      <c r="Q21" s="247"/>
      <c r="R21" s="247"/>
      <c r="S21" s="236"/>
    </row>
    <row r="22" spans="2:21" ht="12.5" thickBot="1">
      <c r="B22" s="235"/>
      <c r="F22" s="237"/>
      <c r="I22" s="235"/>
      <c r="J22" s="247"/>
      <c r="K22" s="247"/>
      <c r="L22" s="247"/>
      <c r="M22" s="787" t="s">
        <v>461</v>
      </c>
      <c r="N22" s="787"/>
      <c r="O22" s="787"/>
      <c r="P22" s="787"/>
      <c r="Q22" s="787"/>
      <c r="R22" s="787"/>
      <c r="S22" s="236"/>
    </row>
    <row r="23" spans="2:21" ht="12.5" thickBot="1">
      <c r="B23" s="235"/>
      <c r="C23" s="837" t="s">
        <v>471</v>
      </c>
      <c r="D23" s="838"/>
      <c r="E23" s="319" t="s">
        <v>963</v>
      </c>
      <c r="F23" s="237"/>
      <c r="I23" s="235"/>
      <c r="J23" s="247"/>
      <c r="K23" s="247"/>
      <c r="L23" s="247"/>
      <c r="M23" s="247"/>
      <c r="N23" s="247"/>
      <c r="O23" s="247"/>
      <c r="P23" s="247"/>
      <c r="Q23" s="247"/>
      <c r="R23" s="247"/>
      <c r="S23" s="236"/>
    </row>
    <row r="24" spans="2:21">
      <c r="B24" s="235"/>
      <c r="C24" s="788" t="s">
        <v>480</v>
      </c>
      <c r="D24" s="788"/>
      <c r="E24" s="788"/>
      <c r="F24" s="237"/>
      <c r="I24" s="235"/>
      <c r="J24" s="247"/>
      <c r="K24" s="247"/>
      <c r="L24" s="247"/>
      <c r="M24" s="247"/>
      <c r="N24" s="247"/>
      <c r="O24" s="247"/>
      <c r="P24" s="247"/>
      <c r="Q24" s="247"/>
      <c r="R24" s="247"/>
      <c r="S24" s="236"/>
    </row>
    <row r="25" spans="2:21">
      <c r="B25" s="235"/>
      <c r="C25" s="840"/>
      <c r="D25" s="840"/>
      <c r="E25" s="840"/>
      <c r="F25" s="237"/>
      <c r="I25" s="235"/>
      <c r="J25" s="247"/>
      <c r="K25" s="247"/>
      <c r="L25" s="247"/>
      <c r="M25" s="247"/>
      <c r="N25" s="247"/>
      <c r="O25" s="247"/>
      <c r="P25" s="247"/>
      <c r="Q25" s="247"/>
      <c r="R25" s="247"/>
      <c r="S25" s="236"/>
    </row>
    <row r="26" spans="2:21">
      <c r="B26" s="235"/>
      <c r="C26" s="843" t="s">
        <v>474</v>
      </c>
      <c r="D26" s="843"/>
      <c r="E26" s="843"/>
      <c r="F26" s="237"/>
      <c r="I26" s="235"/>
      <c r="J26" s="247"/>
      <c r="K26" s="247"/>
      <c r="L26" s="247"/>
      <c r="M26" s="247"/>
      <c r="N26" s="247"/>
      <c r="O26" s="247"/>
      <c r="P26" s="247"/>
      <c r="Q26" s="247"/>
      <c r="R26" s="247"/>
      <c r="S26" s="236"/>
    </row>
    <row r="27" spans="2:21" ht="12.5" thickBot="1">
      <c r="B27" s="235"/>
      <c r="C27" s="65"/>
      <c r="D27" s="65"/>
      <c r="E27" s="231" t="s">
        <v>428</v>
      </c>
      <c r="F27" s="236"/>
      <c r="I27" s="235"/>
      <c r="J27" s="247"/>
      <c r="K27" s="247"/>
      <c r="L27" s="247"/>
      <c r="M27" s="247"/>
      <c r="N27" s="247"/>
      <c r="O27" s="247"/>
      <c r="P27" s="247"/>
      <c r="Q27" s="247"/>
      <c r="R27" s="247"/>
      <c r="S27" s="236"/>
    </row>
    <row r="28" spans="2:21">
      <c r="B28" s="235"/>
      <c r="C28" s="831" t="s">
        <v>157</v>
      </c>
      <c r="D28" s="832"/>
      <c r="E28" s="132"/>
      <c r="F28" s="236"/>
      <c r="I28" s="235"/>
      <c r="J28" s="247"/>
      <c r="K28" s="247"/>
      <c r="L28" s="247"/>
      <c r="M28" s="247"/>
      <c r="N28" s="247"/>
      <c r="O28" s="247"/>
      <c r="P28" s="247"/>
      <c r="Q28" s="247"/>
      <c r="R28" s="247"/>
      <c r="S28" s="236"/>
    </row>
    <row r="29" spans="2:21">
      <c r="B29" s="235"/>
      <c r="C29" s="833"/>
      <c r="D29" s="834"/>
      <c r="E29" s="129" t="s">
        <v>425</v>
      </c>
      <c r="F29" s="236"/>
      <c r="I29" s="235"/>
      <c r="J29" s="247"/>
      <c r="K29" s="247"/>
      <c r="L29" s="247"/>
      <c r="M29" s="247"/>
      <c r="N29" s="247"/>
      <c r="O29" s="247"/>
      <c r="P29" s="247"/>
      <c r="Q29" s="247"/>
      <c r="R29" s="247"/>
      <c r="S29" s="236"/>
    </row>
    <row r="30" spans="2:21" ht="12.5" thickBot="1">
      <c r="B30" s="235"/>
      <c r="C30" s="835"/>
      <c r="D30" s="836"/>
      <c r="E30" s="133"/>
      <c r="F30" s="236"/>
      <c r="I30" s="235"/>
      <c r="J30" s="247"/>
      <c r="K30" s="247"/>
      <c r="L30" s="247"/>
      <c r="M30" s="247"/>
      <c r="N30" s="247"/>
      <c r="O30" s="247"/>
      <c r="P30" s="247"/>
      <c r="Q30" s="247"/>
      <c r="R30" s="247"/>
      <c r="S30" s="236"/>
    </row>
    <row r="31" spans="2:21">
      <c r="B31" s="235"/>
      <c r="C31" s="134" t="s">
        <v>62</v>
      </c>
      <c r="D31" s="322" t="s">
        <v>957</v>
      </c>
      <c r="E31" s="202">
        <v>0</v>
      </c>
      <c r="F31" s="236"/>
      <c r="I31" s="235"/>
      <c r="J31" s="247"/>
      <c r="K31" s="247"/>
      <c r="L31" s="247"/>
      <c r="M31" s="247"/>
      <c r="N31" s="247"/>
      <c r="O31" s="247"/>
      <c r="P31" s="247"/>
      <c r="Q31" s="247"/>
      <c r="R31" s="247"/>
      <c r="S31" s="236"/>
    </row>
    <row r="32" spans="2:21">
      <c r="B32" s="235"/>
      <c r="C32" s="134" t="s">
        <v>63</v>
      </c>
      <c r="D32" s="323" t="s">
        <v>10</v>
      </c>
      <c r="E32" s="202">
        <v>0</v>
      </c>
      <c r="F32" s="236"/>
      <c r="I32" s="235"/>
      <c r="J32" s="247"/>
      <c r="K32" s="247"/>
      <c r="L32" s="247"/>
      <c r="M32" s="247"/>
      <c r="N32" s="247"/>
      <c r="O32" s="247"/>
      <c r="P32" s="247"/>
      <c r="Q32" s="247"/>
      <c r="R32" s="247"/>
      <c r="S32" s="236"/>
    </row>
    <row r="33" spans="2:19">
      <c r="B33" s="235"/>
      <c r="C33" s="134" t="s">
        <v>64</v>
      </c>
      <c r="D33" s="323" t="s">
        <v>493</v>
      </c>
      <c r="E33" s="202">
        <v>0</v>
      </c>
      <c r="F33" s="236"/>
      <c r="I33" s="235"/>
      <c r="J33" s="247"/>
      <c r="K33" s="247"/>
      <c r="L33" s="247"/>
      <c r="M33" s="247"/>
      <c r="N33" s="247"/>
      <c r="O33" s="247"/>
      <c r="P33" s="247"/>
      <c r="Q33" s="247"/>
      <c r="R33" s="247"/>
      <c r="S33" s="236"/>
    </row>
    <row r="34" spans="2:19">
      <c r="B34" s="235"/>
      <c r="C34" s="134" t="s">
        <v>65</v>
      </c>
      <c r="D34" s="323" t="s">
        <v>14</v>
      </c>
      <c r="E34" s="202">
        <v>0</v>
      </c>
      <c r="F34" s="236"/>
      <c r="I34" s="235"/>
      <c r="J34" s="247"/>
      <c r="K34" s="247"/>
      <c r="L34" s="247"/>
      <c r="M34" s="247"/>
      <c r="N34" s="247"/>
      <c r="O34" s="247"/>
      <c r="P34" s="247"/>
      <c r="Q34" s="247"/>
      <c r="R34" s="247"/>
      <c r="S34" s="236"/>
    </row>
    <row r="35" spans="2:19">
      <c r="B35" s="235"/>
      <c r="C35" s="134" t="s">
        <v>66</v>
      </c>
      <c r="D35" s="323" t="s">
        <v>575</v>
      </c>
      <c r="E35" s="202">
        <v>0</v>
      </c>
      <c r="F35" s="236"/>
      <c r="I35" s="235"/>
      <c r="J35" s="247"/>
      <c r="K35" s="247"/>
      <c r="L35" s="247"/>
      <c r="M35" s="247"/>
      <c r="N35" s="247"/>
      <c r="O35" s="247"/>
      <c r="P35" s="247"/>
      <c r="Q35" s="247"/>
      <c r="R35" s="247"/>
      <c r="S35" s="236"/>
    </row>
    <row r="36" spans="2:19">
      <c r="B36" s="235"/>
      <c r="C36" s="192" t="s">
        <v>67</v>
      </c>
      <c r="D36" s="324" t="s">
        <v>17</v>
      </c>
      <c r="E36" s="203">
        <v>0</v>
      </c>
      <c r="F36" s="236"/>
      <c r="I36" s="235"/>
      <c r="J36" s="247"/>
      <c r="K36" s="247"/>
      <c r="L36" s="247"/>
      <c r="M36" s="247"/>
      <c r="N36" s="247"/>
      <c r="O36" s="247"/>
      <c r="P36" s="247"/>
      <c r="Q36" s="247"/>
      <c r="R36" s="247"/>
      <c r="S36" s="236"/>
    </row>
    <row r="37" spans="2:19">
      <c r="B37" s="235"/>
      <c r="C37" s="134" t="s">
        <v>68</v>
      </c>
      <c r="D37" s="323" t="s">
        <v>576</v>
      </c>
      <c r="E37" s="202">
        <v>0</v>
      </c>
      <c r="F37" s="236"/>
      <c r="I37" s="235"/>
      <c r="J37" s="247"/>
      <c r="K37" s="247"/>
      <c r="L37" s="247"/>
      <c r="M37" s="247"/>
      <c r="N37" s="247"/>
      <c r="O37" s="247"/>
      <c r="P37" s="247"/>
      <c r="Q37" s="247"/>
      <c r="R37" s="247"/>
      <c r="S37" s="236"/>
    </row>
    <row r="38" spans="2:19">
      <c r="B38" s="235"/>
      <c r="C38" s="134" t="s">
        <v>69</v>
      </c>
      <c r="D38" s="323" t="s">
        <v>958</v>
      </c>
      <c r="E38" s="202">
        <v>0</v>
      </c>
      <c r="F38" s="236"/>
      <c r="I38" s="235"/>
      <c r="J38" s="247"/>
      <c r="K38" s="247"/>
      <c r="L38" s="247"/>
      <c r="M38" s="247"/>
      <c r="N38" s="247"/>
      <c r="O38" s="247"/>
      <c r="P38" s="247"/>
      <c r="Q38" s="247"/>
      <c r="R38" s="247"/>
      <c r="S38" s="236"/>
    </row>
    <row r="39" spans="2:19">
      <c r="B39" s="235"/>
      <c r="C39" s="134" t="s">
        <v>70</v>
      </c>
      <c r="D39" s="323" t="s">
        <v>577</v>
      </c>
      <c r="E39" s="202">
        <v>0</v>
      </c>
      <c r="F39" s="236"/>
      <c r="I39" s="235"/>
      <c r="J39" s="247"/>
      <c r="K39" s="247"/>
      <c r="L39" s="247"/>
      <c r="M39" s="247"/>
      <c r="N39" s="247"/>
      <c r="O39" s="247"/>
      <c r="P39" s="247"/>
      <c r="Q39" s="247"/>
      <c r="R39" s="247"/>
      <c r="S39" s="236"/>
    </row>
    <row r="40" spans="2:19">
      <c r="B40" s="235"/>
      <c r="C40" s="193" t="s">
        <v>71</v>
      </c>
      <c r="D40" s="325" t="s">
        <v>21</v>
      </c>
      <c r="E40" s="204">
        <v>0</v>
      </c>
      <c r="F40" s="236"/>
      <c r="I40" s="235"/>
      <c r="J40" s="247"/>
      <c r="K40" s="247"/>
      <c r="L40" s="247"/>
      <c r="M40" s="247"/>
      <c r="N40" s="247"/>
      <c r="O40" s="247"/>
      <c r="P40" s="247"/>
      <c r="Q40" s="247"/>
      <c r="R40" s="247"/>
      <c r="S40" s="236"/>
    </row>
    <row r="41" spans="2:19" ht="12.5" thickBot="1">
      <c r="B41" s="235"/>
      <c r="C41" s="134" t="s">
        <v>72</v>
      </c>
      <c r="D41" s="323" t="s">
        <v>23</v>
      </c>
      <c r="E41" s="202">
        <v>0</v>
      </c>
      <c r="F41" s="236"/>
      <c r="I41" s="235"/>
      <c r="J41" s="247"/>
      <c r="K41" s="247"/>
      <c r="L41" s="247"/>
      <c r="M41" s="773" t="s">
        <v>488</v>
      </c>
      <c r="N41" s="773"/>
      <c r="O41" s="773"/>
      <c r="P41" s="773"/>
      <c r="Q41" s="773"/>
      <c r="R41" s="773"/>
      <c r="S41" s="236"/>
    </row>
    <row r="42" spans="2:19">
      <c r="B42" s="235"/>
      <c r="C42" s="134" t="s">
        <v>73</v>
      </c>
      <c r="D42" s="323" t="s">
        <v>25</v>
      </c>
      <c r="E42" s="202">
        <v>0</v>
      </c>
      <c r="F42" s="236"/>
      <c r="I42" s="235"/>
      <c r="J42" s="247"/>
      <c r="K42" s="778"/>
      <c r="L42" s="779"/>
      <c r="M42" s="779"/>
      <c r="N42" s="780"/>
      <c r="O42" s="774" t="s">
        <v>158</v>
      </c>
      <c r="P42" s="784" t="s">
        <v>424</v>
      </c>
      <c r="Q42" s="812" t="s">
        <v>423</v>
      </c>
      <c r="R42" s="776" t="s">
        <v>470</v>
      </c>
      <c r="S42" s="236"/>
    </row>
    <row r="43" spans="2:19" ht="12.5" thickBot="1">
      <c r="B43" s="235"/>
      <c r="C43" s="134" t="s">
        <v>74</v>
      </c>
      <c r="D43" s="323" t="s">
        <v>578</v>
      </c>
      <c r="E43" s="202">
        <v>0</v>
      </c>
      <c r="F43" s="236"/>
      <c r="I43" s="235"/>
      <c r="J43" s="247"/>
      <c r="K43" s="781"/>
      <c r="L43" s="782"/>
      <c r="M43" s="782"/>
      <c r="N43" s="783"/>
      <c r="O43" s="775"/>
      <c r="P43" s="785"/>
      <c r="Q43" s="813"/>
      <c r="R43" s="777"/>
      <c r="S43" s="236"/>
    </row>
    <row r="44" spans="2:19">
      <c r="B44" s="235"/>
      <c r="C44" s="134" t="s">
        <v>75</v>
      </c>
      <c r="D44" s="323" t="s">
        <v>579</v>
      </c>
      <c r="E44" s="202">
        <v>0</v>
      </c>
      <c r="F44" s="236"/>
      <c r="I44" s="235"/>
      <c r="J44" s="247"/>
      <c r="K44" s="357"/>
      <c r="L44" s="358"/>
      <c r="M44" s="802" t="s">
        <v>489</v>
      </c>
      <c r="N44" s="359"/>
      <c r="O44" s="804">
        <f>+'③-2計算'!AE52</f>
        <v>0</v>
      </c>
      <c r="P44" s="806">
        <f>+'③-2計算'!AG52</f>
        <v>0</v>
      </c>
      <c r="Q44" s="808">
        <f>+'③-2計算'!AI52</f>
        <v>0</v>
      </c>
      <c r="R44" s="790">
        <f>+'③-2計算'!AK52</f>
        <v>0</v>
      </c>
      <c r="S44" s="236"/>
    </row>
    <row r="45" spans="2:19">
      <c r="B45" s="235"/>
      <c r="C45" s="134" t="s">
        <v>76</v>
      </c>
      <c r="D45" s="323" t="s">
        <v>580</v>
      </c>
      <c r="E45" s="202">
        <v>0</v>
      </c>
      <c r="F45" s="236"/>
      <c r="I45" s="235"/>
      <c r="J45" s="247"/>
      <c r="K45" s="360"/>
      <c r="L45" s="361"/>
      <c r="M45" s="803"/>
      <c r="N45" s="362" t="s">
        <v>491</v>
      </c>
      <c r="O45" s="805"/>
      <c r="P45" s="807"/>
      <c r="Q45" s="809"/>
      <c r="R45" s="791"/>
      <c r="S45" s="236"/>
    </row>
    <row r="46" spans="2:19">
      <c r="B46" s="235"/>
      <c r="C46" s="192" t="s">
        <v>77</v>
      </c>
      <c r="D46" s="324" t="s">
        <v>287</v>
      </c>
      <c r="E46" s="203">
        <v>0</v>
      </c>
      <c r="F46" s="236"/>
      <c r="I46" s="235"/>
      <c r="J46" s="247"/>
      <c r="K46" s="360"/>
      <c r="L46" s="366"/>
      <c r="M46" s="792" t="s">
        <v>490</v>
      </c>
      <c r="N46" s="364"/>
      <c r="O46" s="794">
        <f>+'③-2計算'!AF52</f>
        <v>0</v>
      </c>
      <c r="P46" s="796">
        <f>+'③-2計算'!AH52</f>
        <v>0</v>
      </c>
      <c r="Q46" s="798">
        <f>+'③-2計算'!AJ52</f>
        <v>0</v>
      </c>
      <c r="R46" s="800">
        <f>+'③-2計算'!AL52</f>
        <v>0</v>
      </c>
      <c r="S46" s="236"/>
    </row>
    <row r="47" spans="2:19" ht="12.5" thickBot="1">
      <c r="B47" s="235"/>
      <c r="C47" s="134" t="s">
        <v>78</v>
      </c>
      <c r="D47" s="323" t="s">
        <v>60</v>
      </c>
      <c r="E47" s="202">
        <v>0</v>
      </c>
      <c r="F47" s="236"/>
      <c r="I47" s="235"/>
      <c r="J47" s="247"/>
      <c r="K47" s="363"/>
      <c r="L47" s="367"/>
      <c r="M47" s="793"/>
      <c r="N47" s="365" t="s">
        <v>492</v>
      </c>
      <c r="O47" s="795"/>
      <c r="P47" s="797"/>
      <c r="Q47" s="799"/>
      <c r="R47" s="801"/>
      <c r="S47" s="236"/>
    </row>
    <row r="48" spans="2:19">
      <c r="B48" s="235"/>
      <c r="C48" s="134" t="s">
        <v>80</v>
      </c>
      <c r="D48" s="323" t="s">
        <v>959</v>
      </c>
      <c r="E48" s="202">
        <v>0</v>
      </c>
      <c r="F48" s="236"/>
      <c r="I48" s="235"/>
      <c r="J48" s="247"/>
      <c r="K48" s="788" t="s">
        <v>569</v>
      </c>
      <c r="L48" s="788"/>
      <c r="M48" s="788"/>
      <c r="N48" s="788"/>
      <c r="O48" s="788"/>
      <c r="P48" s="788"/>
      <c r="Q48" s="788"/>
      <c r="R48" s="788"/>
      <c r="S48" s="236"/>
    </row>
    <row r="49" spans="2:19">
      <c r="B49" s="235"/>
      <c r="C49" s="134" t="s">
        <v>81</v>
      </c>
      <c r="D49" s="323" t="s">
        <v>61</v>
      </c>
      <c r="E49" s="202">
        <v>0</v>
      </c>
      <c r="F49" s="236"/>
      <c r="I49" s="235"/>
      <c r="J49" s="247"/>
      <c r="K49" s="789"/>
      <c r="L49" s="789"/>
      <c r="M49" s="789"/>
      <c r="N49" s="789"/>
      <c r="O49" s="789"/>
      <c r="P49" s="789"/>
      <c r="Q49" s="789"/>
      <c r="R49" s="789"/>
      <c r="S49" s="236"/>
    </row>
    <row r="50" spans="2:19">
      <c r="B50" s="235"/>
      <c r="C50" s="193" t="s">
        <v>82</v>
      </c>
      <c r="D50" s="325" t="s">
        <v>31</v>
      </c>
      <c r="E50" s="204">
        <v>0</v>
      </c>
      <c r="F50" s="236"/>
      <c r="I50" s="235"/>
      <c r="J50" s="247"/>
      <c r="K50" s="789" t="s">
        <v>570</v>
      </c>
      <c r="L50" s="789"/>
      <c r="M50" s="789"/>
      <c r="N50" s="789"/>
      <c r="O50" s="789"/>
      <c r="P50" s="789"/>
      <c r="Q50" s="789"/>
      <c r="R50" s="789"/>
      <c r="S50" s="236"/>
    </row>
    <row r="51" spans="2:19">
      <c r="B51" s="235"/>
      <c r="C51" s="134" t="s">
        <v>84</v>
      </c>
      <c r="D51" s="323" t="s">
        <v>33</v>
      </c>
      <c r="E51" s="202">
        <v>0</v>
      </c>
      <c r="F51" s="236"/>
      <c r="I51" s="235"/>
      <c r="J51" s="247"/>
      <c r="K51" s="789"/>
      <c r="L51" s="789"/>
      <c r="M51" s="789"/>
      <c r="N51" s="789"/>
      <c r="O51" s="789"/>
      <c r="P51" s="789"/>
      <c r="Q51" s="789"/>
      <c r="R51" s="789"/>
      <c r="S51" s="236"/>
    </row>
    <row r="52" spans="2:19">
      <c r="B52" s="235"/>
      <c r="C52" s="134" t="s">
        <v>85</v>
      </c>
      <c r="D52" s="323" t="s">
        <v>985</v>
      </c>
      <c r="E52" s="202">
        <v>0</v>
      </c>
      <c r="F52" s="236"/>
      <c r="I52" s="235"/>
      <c r="J52" s="247"/>
      <c r="K52" s="247"/>
      <c r="L52" s="247"/>
      <c r="M52" s="787" t="s">
        <v>488</v>
      </c>
      <c r="N52" s="787"/>
      <c r="O52" s="787"/>
      <c r="P52" s="787"/>
      <c r="Q52" s="787"/>
      <c r="R52" s="787"/>
      <c r="S52" s="236"/>
    </row>
    <row r="53" spans="2:19">
      <c r="B53" s="235"/>
      <c r="C53" s="134" t="s">
        <v>87</v>
      </c>
      <c r="D53" s="323" t="s">
        <v>325</v>
      </c>
      <c r="E53" s="202">
        <v>0</v>
      </c>
      <c r="F53" s="236"/>
      <c r="I53" s="235"/>
      <c r="J53" s="247"/>
      <c r="K53" s="247"/>
      <c r="L53" s="247"/>
      <c r="M53" s="247"/>
      <c r="N53" s="247"/>
      <c r="O53" s="247"/>
      <c r="P53" s="247"/>
      <c r="Q53" s="247"/>
      <c r="R53" s="247"/>
      <c r="S53" s="236"/>
    </row>
    <row r="54" spans="2:19">
      <c r="B54" s="235"/>
      <c r="C54" s="134" t="s">
        <v>88</v>
      </c>
      <c r="D54" s="323" t="s">
        <v>327</v>
      </c>
      <c r="E54" s="202">
        <v>0</v>
      </c>
      <c r="F54" s="236"/>
      <c r="I54" s="235"/>
      <c r="J54" s="247"/>
      <c r="K54" s="247"/>
      <c r="L54" s="247"/>
      <c r="M54" s="247"/>
      <c r="N54" s="247"/>
      <c r="O54" s="247"/>
      <c r="P54" s="247"/>
      <c r="Q54" s="247"/>
      <c r="R54" s="247"/>
      <c r="S54" s="236"/>
    </row>
    <row r="55" spans="2:19">
      <c r="B55" s="235"/>
      <c r="C55" s="134" t="s">
        <v>89</v>
      </c>
      <c r="D55" s="323" t="s">
        <v>37</v>
      </c>
      <c r="E55" s="202">
        <v>0</v>
      </c>
      <c r="F55" s="236"/>
      <c r="I55" s="235"/>
      <c r="J55" s="247"/>
      <c r="K55" s="247"/>
      <c r="L55" s="247"/>
      <c r="M55" s="247"/>
      <c r="N55" s="247"/>
      <c r="O55" s="247"/>
      <c r="P55" s="247"/>
      <c r="Q55" s="247"/>
      <c r="R55" s="247"/>
      <c r="S55" s="236"/>
    </row>
    <row r="56" spans="2:19">
      <c r="B56" s="235"/>
      <c r="C56" s="192" t="s">
        <v>91</v>
      </c>
      <c r="D56" s="324" t="s">
        <v>581</v>
      </c>
      <c r="E56" s="203">
        <v>0</v>
      </c>
      <c r="F56" s="236"/>
      <c r="I56" s="235"/>
      <c r="J56" s="247"/>
      <c r="K56" s="247"/>
      <c r="L56" s="247"/>
      <c r="M56" s="247"/>
      <c r="N56" s="247"/>
      <c r="O56" s="247"/>
      <c r="P56" s="368"/>
      <c r="Q56" s="247"/>
      <c r="R56" s="247"/>
      <c r="S56" s="236"/>
    </row>
    <row r="57" spans="2:19">
      <c r="B57" s="235"/>
      <c r="C57" s="134" t="s">
        <v>92</v>
      </c>
      <c r="D57" s="323" t="s">
        <v>40</v>
      </c>
      <c r="E57" s="202">
        <v>0</v>
      </c>
      <c r="F57" s="236"/>
      <c r="I57" s="235"/>
      <c r="J57" s="247"/>
      <c r="K57" s="247"/>
      <c r="L57" s="247"/>
      <c r="M57" s="247"/>
      <c r="N57" s="247"/>
      <c r="O57" s="247"/>
      <c r="P57" s="247"/>
      <c r="Q57" s="247"/>
      <c r="R57" s="247"/>
      <c r="S57" s="236"/>
    </row>
    <row r="58" spans="2:19">
      <c r="B58" s="235"/>
      <c r="C58" s="134" t="s">
        <v>93</v>
      </c>
      <c r="D58" s="323" t="s">
        <v>582</v>
      </c>
      <c r="E58" s="202">
        <v>0</v>
      </c>
      <c r="F58" s="236"/>
      <c r="I58" s="235"/>
      <c r="J58" s="247"/>
      <c r="K58" s="247"/>
      <c r="L58" s="247"/>
      <c r="M58" s="247"/>
      <c r="N58" s="247"/>
      <c r="O58" s="247"/>
      <c r="P58" s="247"/>
      <c r="Q58" s="247"/>
      <c r="R58" s="247"/>
      <c r="S58" s="236"/>
    </row>
    <row r="59" spans="2:19">
      <c r="B59" s="235"/>
      <c r="C59" s="134" t="s">
        <v>94</v>
      </c>
      <c r="D59" s="323" t="s">
        <v>494</v>
      </c>
      <c r="E59" s="202">
        <v>0</v>
      </c>
      <c r="F59" s="236"/>
      <c r="I59" s="235"/>
      <c r="J59" s="247"/>
      <c r="K59" s="247"/>
      <c r="L59" s="247"/>
      <c r="M59" s="247"/>
      <c r="N59" s="247"/>
      <c r="O59" s="247"/>
      <c r="P59" s="247"/>
      <c r="Q59" s="247"/>
      <c r="R59" s="247"/>
      <c r="S59" s="236"/>
    </row>
    <row r="60" spans="2:19">
      <c r="B60" s="235"/>
      <c r="C60" s="193" t="s">
        <v>95</v>
      </c>
      <c r="D60" s="325" t="s">
        <v>44</v>
      </c>
      <c r="E60" s="204">
        <v>0</v>
      </c>
      <c r="F60" s="236"/>
      <c r="I60" s="235"/>
      <c r="J60" s="247"/>
      <c r="K60" s="247"/>
      <c r="L60" s="247"/>
      <c r="M60" s="247"/>
      <c r="N60" s="247"/>
      <c r="O60" s="247"/>
      <c r="P60" s="247"/>
      <c r="Q60" s="247"/>
      <c r="R60" s="247"/>
      <c r="S60" s="236"/>
    </row>
    <row r="61" spans="2:19">
      <c r="B61" s="235"/>
      <c r="C61" s="134" t="s">
        <v>96</v>
      </c>
      <c r="D61" s="323" t="s">
        <v>583</v>
      </c>
      <c r="E61" s="202">
        <v>0</v>
      </c>
      <c r="F61" s="236"/>
      <c r="I61" s="235"/>
      <c r="J61" s="247"/>
      <c r="K61" s="247"/>
      <c r="L61" s="247"/>
      <c r="M61" s="247"/>
      <c r="N61" s="247"/>
      <c r="O61" s="247"/>
      <c r="P61" s="247"/>
      <c r="Q61" s="247"/>
      <c r="R61" s="247"/>
      <c r="S61" s="236"/>
    </row>
    <row r="62" spans="2:19">
      <c r="B62" s="235"/>
      <c r="C62" s="134" t="s">
        <v>97</v>
      </c>
      <c r="D62" s="323" t="s">
        <v>584</v>
      </c>
      <c r="E62" s="202">
        <v>0</v>
      </c>
      <c r="F62" s="236"/>
      <c r="I62" s="235"/>
      <c r="J62" s="247"/>
      <c r="K62" s="247"/>
      <c r="L62" s="247"/>
      <c r="M62" s="247"/>
      <c r="N62" s="247"/>
      <c r="O62" s="247"/>
      <c r="P62" s="247"/>
      <c r="Q62" s="247"/>
      <c r="R62" s="247"/>
      <c r="S62" s="236"/>
    </row>
    <row r="63" spans="2:19">
      <c r="B63" s="235"/>
      <c r="C63" s="134" t="s">
        <v>98</v>
      </c>
      <c r="D63" s="323" t="s">
        <v>960</v>
      </c>
      <c r="E63" s="202">
        <v>0</v>
      </c>
      <c r="F63" s="236"/>
      <c r="I63" s="235"/>
      <c r="J63" s="247"/>
      <c r="K63" s="247"/>
      <c r="L63" s="247"/>
      <c r="M63" s="247"/>
      <c r="N63" s="247"/>
      <c r="O63" s="247"/>
      <c r="P63" s="247"/>
      <c r="Q63" s="247"/>
      <c r="R63" s="247"/>
      <c r="S63" s="236"/>
    </row>
    <row r="64" spans="2:19">
      <c r="B64" s="235"/>
      <c r="C64" s="134" t="s">
        <v>497</v>
      </c>
      <c r="D64" s="323" t="s">
        <v>585</v>
      </c>
      <c r="E64" s="202">
        <v>0</v>
      </c>
      <c r="F64" s="236"/>
      <c r="I64" s="235"/>
      <c r="J64" s="247"/>
      <c r="K64" s="247"/>
      <c r="L64" s="247"/>
      <c r="M64" s="247"/>
      <c r="N64" s="247"/>
      <c r="O64" s="247"/>
      <c r="P64" s="247"/>
      <c r="Q64" s="247"/>
      <c r="R64" s="247"/>
      <c r="S64" s="236"/>
    </row>
    <row r="65" spans="2:19">
      <c r="B65" s="235"/>
      <c r="C65" s="134" t="s">
        <v>499</v>
      </c>
      <c r="D65" s="323" t="s">
        <v>586</v>
      </c>
      <c r="E65" s="202">
        <v>0</v>
      </c>
      <c r="F65" s="236"/>
      <c r="I65" s="235"/>
      <c r="J65" s="247"/>
      <c r="K65" s="247"/>
      <c r="L65" s="247"/>
      <c r="M65" s="247"/>
      <c r="N65" s="247"/>
      <c r="O65" s="247"/>
      <c r="P65" s="247"/>
      <c r="Q65" s="247"/>
      <c r="R65" s="247"/>
      <c r="S65" s="236"/>
    </row>
    <row r="66" spans="2:19">
      <c r="B66" s="235"/>
      <c r="C66" s="134" t="s">
        <v>500</v>
      </c>
      <c r="D66" s="323" t="s">
        <v>51</v>
      </c>
      <c r="E66" s="202">
        <v>0</v>
      </c>
      <c r="F66" s="236"/>
      <c r="I66" s="235"/>
      <c r="J66" s="247"/>
      <c r="K66" s="247"/>
      <c r="L66" s="247"/>
      <c r="M66" s="247"/>
      <c r="N66" s="247"/>
      <c r="O66" s="247"/>
      <c r="P66" s="247"/>
      <c r="Q66" s="247"/>
      <c r="R66" s="247"/>
      <c r="S66" s="236"/>
    </row>
    <row r="67" spans="2:19" ht="12.5" thickBot="1">
      <c r="B67" s="235"/>
      <c r="C67" s="134" t="s">
        <v>501</v>
      </c>
      <c r="D67" s="326" t="s">
        <v>52</v>
      </c>
      <c r="E67" s="202">
        <v>0</v>
      </c>
      <c r="F67" s="236"/>
      <c r="I67" s="235"/>
      <c r="J67" s="247"/>
      <c r="K67" s="247"/>
      <c r="L67" s="247"/>
      <c r="M67" s="247"/>
      <c r="N67" s="247"/>
      <c r="O67" s="247"/>
      <c r="P67" s="247"/>
      <c r="Q67" s="247"/>
      <c r="R67" s="247"/>
      <c r="S67" s="236"/>
    </row>
    <row r="68" spans="2:19" ht="12.5" thickBot="1">
      <c r="B68" s="235"/>
      <c r="C68" s="135"/>
      <c r="D68" s="136" t="s">
        <v>370</v>
      </c>
      <c r="E68" s="139">
        <f>SUM(E31:E67)</f>
        <v>0</v>
      </c>
      <c r="F68" s="236"/>
      <c r="I68" s="235"/>
      <c r="J68" s="247"/>
      <c r="K68" s="247"/>
      <c r="L68" s="247"/>
      <c r="M68" s="247"/>
      <c r="N68" s="247"/>
      <c r="O68" s="247"/>
      <c r="P68" s="247"/>
      <c r="Q68" s="247"/>
      <c r="R68" s="247"/>
      <c r="S68" s="236"/>
    </row>
    <row r="69" spans="2:19" ht="12.5" thickBot="1">
      <c r="B69" s="238"/>
      <c r="C69" s="239"/>
      <c r="D69" s="239"/>
      <c r="E69" s="239"/>
      <c r="F69" s="240"/>
      <c r="I69" s="238"/>
      <c r="J69" s="729"/>
      <c r="K69" s="729"/>
      <c r="L69" s="729"/>
      <c r="M69" s="729"/>
      <c r="N69" s="729"/>
      <c r="O69" s="729"/>
      <c r="P69" s="729"/>
      <c r="Q69" s="729"/>
      <c r="R69" s="252"/>
      <c r="S69" s="240"/>
    </row>
    <row r="70" spans="2:19">
      <c r="D70" s="137"/>
      <c r="E70" s="138"/>
      <c r="J70" s="728"/>
      <c r="K70" s="728"/>
      <c r="L70" s="728"/>
      <c r="M70" s="728"/>
      <c r="N70" s="728"/>
      <c r="O70" s="728"/>
      <c r="P70" s="728"/>
      <c r="Q70" s="728"/>
      <c r="R70" s="247"/>
    </row>
    <row r="71" spans="2:19">
      <c r="J71" s="247"/>
      <c r="K71" s="247"/>
      <c r="L71" s="247"/>
      <c r="M71" s="247"/>
      <c r="N71" s="247"/>
      <c r="O71" s="247"/>
      <c r="P71" s="247"/>
      <c r="Q71" s="247"/>
      <c r="R71" s="247"/>
    </row>
    <row r="72" spans="2:19">
      <c r="J72" s="786"/>
      <c r="K72" s="786"/>
      <c r="L72" s="786"/>
      <c r="M72" s="786"/>
      <c r="N72" s="786"/>
      <c r="O72" s="786"/>
      <c r="P72" s="786"/>
      <c r="Q72" s="786"/>
      <c r="R72" s="247"/>
    </row>
    <row r="73" spans="2:19">
      <c r="J73" s="786"/>
      <c r="K73" s="786"/>
      <c r="L73" s="786"/>
      <c r="M73" s="786"/>
      <c r="N73" s="786"/>
      <c r="O73" s="786"/>
      <c r="P73" s="786"/>
      <c r="Q73" s="786"/>
      <c r="R73" s="247"/>
    </row>
  </sheetData>
  <sheetProtection selectLockedCells="1"/>
  <mergeCells count="59">
    <mergeCell ref="C28:D30"/>
    <mergeCell ref="C23:D23"/>
    <mergeCell ref="C19:E19"/>
    <mergeCell ref="C20:E21"/>
    <mergeCell ref="Q5:Q6"/>
    <mergeCell ref="K16:R17"/>
    <mergeCell ref="R19:R20"/>
    <mergeCell ref="C24:E25"/>
    <mergeCell ref="C26:E26"/>
    <mergeCell ref="C18:D18"/>
    <mergeCell ref="M22:R22"/>
    <mergeCell ref="C5:E9"/>
    <mergeCell ref="C10:E13"/>
    <mergeCell ref="C14:E16"/>
    <mergeCell ref="R11:R12"/>
    <mergeCell ref="K14:R15"/>
    <mergeCell ref="M41:R41"/>
    <mergeCell ref="R7:R8"/>
    <mergeCell ref="R42:R43"/>
    <mergeCell ref="O42:O43"/>
    <mergeCell ref="P42:P43"/>
    <mergeCell ref="Q42:Q43"/>
    <mergeCell ref="K13:R13"/>
    <mergeCell ref="O7:O8"/>
    <mergeCell ref="P7:P8"/>
    <mergeCell ref="Q7:Q8"/>
    <mergeCell ref="R9:R10"/>
    <mergeCell ref="M9:M10"/>
    <mergeCell ref="Q11:Q12"/>
    <mergeCell ref="O9:O10"/>
    <mergeCell ref="P9:P10"/>
    <mergeCell ref="J72:Q73"/>
    <mergeCell ref="M52:R52"/>
    <mergeCell ref="K48:R49"/>
    <mergeCell ref="K50:R51"/>
    <mergeCell ref="K42:N43"/>
    <mergeCell ref="R44:R45"/>
    <mergeCell ref="M46:M47"/>
    <mergeCell ref="O46:O47"/>
    <mergeCell ref="P46:P47"/>
    <mergeCell ref="Q46:Q47"/>
    <mergeCell ref="R46:R47"/>
    <mergeCell ref="M44:M45"/>
    <mergeCell ref="O44:O45"/>
    <mergeCell ref="P44:P45"/>
    <mergeCell ref="Q44:Q45"/>
    <mergeCell ref="C2:D3"/>
    <mergeCell ref="J2:M3"/>
    <mergeCell ref="M7:M8"/>
    <mergeCell ref="K19:Q20"/>
    <mergeCell ref="Q9:Q10"/>
    <mergeCell ref="M11:M12"/>
    <mergeCell ref="O11:O12"/>
    <mergeCell ref="P11:P12"/>
    <mergeCell ref="M4:R4"/>
    <mergeCell ref="O5:O6"/>
    <mergeCell ref="R5:R6"/>
    <mergeCell ref="K5:N6"/>
    <mergeCell ref="P5:P6"/>
  </mergeCells>
  <phoneticPr fontId="2"/>
  <dataValidations count="2">
    <dataValidation type="list" allowBlank="1" showInputMessage="1" showErrorMessage="1" sqref="E23" xr:uid="{00000000-0002-0000-0000-000000000000}">
      <formula1>"購入者価格,生産者価格"</formula1>
    </dataValidation>
    <dataValidation type="list" allowBlank="1" showInputMessage="1" showErrorMessage="1" sqref="E18" xr:uid="{00000000-0002-0000-0000-000001000000}">
      <formula1>"県内産のみ,県外産あり"</formula1>
    </dataValidation>
  </dataValidations>
  <pageMargins left="0.55118110236220474" right="0.19685039370078741" top="0.74803149606299213" bottom="0.74803149606299213" header="0.31496062992125984" footer="0.31496062992125984"/>
  <pageSetup paperSize="9" scale="69" orientation="portrait" r:id="rId1"/>
  <headerFooter>
    <oddHeader>&amp;L&amp;"ＭＳ ゴシック,標準"&amp;F&amp;C&amp;"ＭＳ ゴシック,標準"&amp;A&amp;R&amp;"ＭＳ ゴシック,標準"&amp;D_&amp;T</oddHeader>
  </headerFooter>
  <ignoredErrors>
    <ignoredError sqref="C31:C67"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AQ84"/>
  <sheetViews>
    <sheetView showGridLines="0" zoomScaleNormal="100" workbookViewId="0">
      <selection activeCell="M23" sqref="M23"/>
    </sheetView>
  </sheetViews>
  <sheetFormatPr defaultColWidth="2.44140625" defaultRowHeight="12"/>
  <cols>
    <col min="1" max="2" width="2" style="37" customWidth="1"/>
    <col min="3" max="39" width="2.44140625" style="37" customWidth="1"/>
    <col min="40" max="41" width="1.77734375" style="37" customWidth="1"/>
    <col min="42" max="43" width="2.44140625" style="37" customWidth="1"/>
  </cols>
  <sheetData>
    <row r="1" spans="2:40" ht="12.5" thickBot="1"/>
    <row r="2" spans="2:40">
      <c r="B2" s="241"/>
      <c r="C2" s="755" t="s">
        <v>372</v>
      </c>
      <c r="D2" s="755"/>
      <c r="E2" s="755"/>
      <c r="F2" s="755"/>
      <c r="G2" s="755"/>
      <c r="H2" s="755"/>
      <c r="I2" s="253"/>
      <c r="J2" s="25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54"/>
    </row>
    <row r="3" spans="2:40">
      <c r="B3" s="242"/>
      <c r="C3" s="756"/>
      <c r="D3" s="756"/>
      <c r="E3" s="756"/>
      <c r="F3" s="756"/>
      <c r="G3" s="756"/>
      <c r="H3" s="756"/>
      <c r="I3" s="255"/>
      <c r="J3" s="25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243"/>
    </row>
    <row r="4" spans="2:40">
      <c r="B4" s="242"/>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243"/>
    </row>
    <row r="5" spans="2:40" ht="12" customHeight="1">
      <c r="B5" s="242"/>
      <c r="C5" s="65"/>
      <c r="D5" s="65"/>
      <c r="E5" s="65"/>
      <c r="F5" s="65"/>
      <c r="G5" s="878" t="s">
        <v>562</v>
      </c>
      <c r="H5" s="878"/>
      <c r="I5" s="878"/>
      <c r="J5" s="878"/>
      <c r="K5" s="878"/>
      <c r="L5" s="878"/>
      <c r="M5" s="878"/>
      <c r="N5" s="878"/>
      <c r="O5" s="878"/>
      <c r="P5" s="878"/>
      <c r="Q5" s="878"/>
      <c r="R5" s="878"/>
      <c r="S5" s="878"/>
      <c r="T5" s="878"/>
      <c r="U5" s="878"/>
      <c r="V5" s="878"/>
      <c r="W5" s="878"/>
      <c r="X5" s="878"/>
      <c r="Y5" s="878"/>
      <c r="Z5" s="878"/>
      <c r="AA5" s="878"/>
      <c r="AB5" s="878"/>
      <c r="AC5" s="878"/>
      <c r="AD5" s="878"/>
      <c r="AE5" s="878"/>
      <c r="AF5" s="878"/>
      <c r="AG5" s="878"/>
      <c r="AH5" s="878"/>
      <c r="AI5" s="878"/>
      <c r="AJ5" s="878"/>
      <c r="AK5" s="878"/>
      <c r="AL5" s="878"/>
      <c r="AM5" s="65"/>
      <c r="AN5" s="243"/>
    </row>
    <row r="6" spans="2:40" ht="12.5" thickBot="1">
      <c r="B6" s="242"/>
      <c r="C6" s="65"/>
      <c r="D6" s="65"/>
      <c r="E6" s="65"/>
      <c r="F6" s="65"/>
      <c r="G6" s="878"/>
      <c r="H6" s="878"/>
      <c r="I6" s="878"/>
      <c r="J6" s="878"/>
      <c r="K6" s="878"/>
      <c r="L6" s="878"/>
      <c r="M6" s="878"/>
      <c r="N6" s="878"/>
      <c r="O6" s="878"/>
      <c r="P6" s="878"/>
      <c r="Q6" s="878"/>
      <c r="R6" s="878"/>
      <c r="S6" s="878"/>
      <c r="T6" s="878"/>
      <c r="U6" s="878"/>
      <c r="V6" s="878"/>
      <c r="W6" s="878"/>
      <c r="X6" s="878"/>
      <c r="Y6" s="878"/>
      <c r="Z6" s="878"/>
      <c r="AA6" s="878"/>
      <c r="AB6" s="878"/>
      <c r="AC6" s="878"/>
      <c r="AD6" s="878"/>
      <c r="AE6" s="878"/>
      <c r="AF6" s="878"/>
      <c r="AG6" s="878"/>
      <c r="AH6" s="878"/>
      <c r="AI6" s="878"/>
      <c r="AJ6" s="878"/>
      <c r="AK6" s="878"/>
      <c r="AL6" s="878"/>
      <c r="AM6" s="231"/>
      <c r="AN6" s="243"/>
    </row>
    <row r="7" spans="2:40">
      <c r="B7" s="242"/>
      <c r="C7" s="65"/>
      <c r="D7" s="65"/>
      <c r="E7" s="65"/>
      <c r="F7" s="65"/>
      <c r="G7" s="38"/>
      <c r="H7" s="39" t="s">
        <v>378</v>
      </c>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254"/>
      <c r="AM7" s="65"/>
      <c r="AN7" s="243"/>
    </row>
    <row r="8" spans="2:40">
      <c r="B8" s="242"/>
      <c r="C8" s="65"/>
      <c r="D8" s="65"/>
      <c r="E8" s="65"/>
      <c r="F8" s="65"/>
      <c r="G8" s="41"/>
      <c r="H8" s="853">
        <f>'③-2計算'!D52</f>
        <v>0</v>
      </c>
      <c r="I8" s="853"/>
      <c r="J8" s="853"/>
      <c r="K8" s="853"/>
      <c r="L8" s="853"/>
      <c r="M8" s="42"/>
      <c r="N8" s="43"/>
      <c r="O8" s="43"/>
      <c r="P8" s="43"/>
      <c r="Q8" s="43"/>
      <c r="R8" s="43"/>
      <c r="S8" s="43"/>
      <c r="T8" s="43"/>
      <c r="U8" s="43"/>
      <c r="V8" s="43"/>
      <c r="W8" s="43"/>
      <c r="X8" s="43"/>
      <c r="Y8" s="43"/>
      <c r="Z8" s="43"/>
      <c r="AA8" s="43"/>
      <c r="AB8" s="43"/>
      <c r="AC8" s="43"/>
      <c r="AD8" s="43"/>
      <c r="AE8" s="43"/>
      <c r="AF8" s="43"/>
      <c r="AG8" s="43"/>
      <c r="AH8" s="43"/>
      <c r="AI8" s="43"/>
      <c r="AJ8" s="43"/>
      <c r="AK8" s="43"/>
      <c r="AL8" s="243"/>
      <c r="AM8" s="65"/>
      <c r="AN8" s="243"/>
    </row>
    <row r="9" spans="2:40">
      <c r="B9" s="242"/>
      <c r="C9" s="65"/>
      <c r="D9" s="65"/>
      <c r="E9" s="65"/>
      <c r="F9" s="65"/>
      <c r="G9" s="41"/>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243"/>
      <c r="AM9" s="65"/>
      <c r="AN9" s="243"/>
    </row>
    <row r="10" spans="2:40" ht="12.5" thickBot="1">
      <c r="B10" s="242"/>
      <c r="C10" s="65"/>
      <c r="D10" s="65"/>
      <c r="E10" s="65"/>
      <c r="F10" s="65"/>
      <c r="G10" s="45"/>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245"/>
      <c r="AM10" s="65"/>
      <c r="AN10" s="243"/>
    </row>
    <row r="11" spans="2:40">
      <c r="B11" s="242"/>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243"/>
    </row>
    <row r="12" spans="2:40">
      <c r="B12" s="242"/>
      <c r="C12" s="65"/>
      <c r="D12" s="65"/>
      <c r="E12" s="65"/>
      <c r="F12" s="65"/>
      <c r="G12" s="65"/>
      <c r="H12" s="65"/>
      <c r="I12" s="65"/>
      <c r="J12" s="65" t="s">
        <v>377</v>
      </c>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243"/>
    </row>
    <row r="13" spans="2:40" ht="12.5" thickBot="1">
      <c r="B13" s="242"/>
      <c r="C13" s="65"/>
      <c r="D13" s="855" t="s">
        <v>109</v>
      </c>
      <c r="E13" s="856"/>
      <c r="F13" s="856"/>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297"/>
      <c r="AN13" s="243"/>
    </row>
    <row r="14" spans="2:40">
      <c r="B14" s="242"/>
      <c r="C14" s="65"/>
      <c r="D14" s="857"/>
      <c r="E14" s="858"/>
      <c r="F14" s="858"/>
      <c r="G14" s="287"/>
      <c r="H14" s="288" t="s">
        <v>379</v>
      </c>
      <c r="I14" s="288"/>
      <c r="J14" s="288"/>
      <c r="K14" s="288"/>
      <c r="L14" s="288"/>
      <c r="M14" s="288"/>
      <c r="N14" s="288"/>
      <c r="O14" s="288"/>
      <c r="P14" s="288"/>
      <c r="Q14" s="288"/>
      <c r="R14" s="288"/>
      <c r="S14" s="288"/>
      <c r="T14" s="288"/>
      <c r="U14" s="288"/>
      <c r="V14" s="288"/>
      <c r="W14" s="288"/>
      <c r="X14" s="288"/>
      <c r="Y14" s="288"/>
      <c r="Z14" s="288"/>
      <c r="AA14" s="288"/>
      <c r="AB14" s="288"/>
      <c r="AC14" s="289"/>
      <c r="AD14" s="48"/>
      <c r="AE14" s="49" t="s">
        <v>112</v>
      </c>
      <c r="AF14" s="49"/>
      <c r="AG14" s="49"/>
      <c r="AH14" s="49"/>
      <c r="AI14" s="49"/>
      <c r="AJ14" s="49"/>
      <c r="AK14" s="49"/>
      <c r="AL14" s="586"/>
      <c r="AM14" s="298"/>
      <c r="AN14" s="243"/>
    </row>
    <row r="15" spans="2:40">
      <c r="B15" s="242"/>
      <c r="C15" s="65"/>
      <c r="D15" s="857"/>
      <c r="E15" s="858"/>
      <c r="F15" s="858"/>
      <c r="G15" s="290"/>
      <c r="H15" s="877">
        <f>'③-2計算'!F52</f>
        <v>0</v>
      </c>
      <c r="I15" s="877"/>
      <c r="J15" s="877"/>
      <c r="K15" s="877"/>
      <c r="L15" s="877"/>
      <c r="M15" s="291"/>
      <c r="N15" s="292"/>
      <c r="O15" s="292"/>
      <c r="P15" s="292"/>
      <c r="Q15" s="292"/>
      <c r="R15" s="292"/>
      <c r="S15" s="292"/>
      <c r="T15" s="292"/>
      <c r="U15" s="292"/>
      <c r="V15" s="292"/>
      <c r="W15" s="292"/>
      <c r="X15" s="292"/>
      <c r="Y15" s="292"/>
      <c r="Z15" s="292"/>
      <c r="AA15" s="292"/>
      <c r="AB15" s="292"/>
      <c r="AC15" s="293"/>
      <c r="AD15" s="41"/>
      <c r="AE15" s="43"/>
      <c r="AF15" s="43"/>
      <c r="AG15" s="43"/>
      <c r="AH15" s="43"/>
      <c r="AI15" s="43"/>
      <c r="AJ15" s="43"/>
      <c r="AK15" s="43"/>
      <c r="AL15" s="587"/>
      <c r="AM15" s="298"/>
      <c r="AN15" s="243"/>
    </row>
    <row r="16" spans="2:40">
      <c r="B16" s="242"/>
      <c r="C16" s="65"/>
      <c r="D16" s="857"/>
      <c r="E16" s="858"/>
      <c r="F16" s="858"/>
      <c r="G16" s="290"/>
      <c r="H16" s="292"/>
      <c r="I16" s="292"/>
      <c r="J16" s="292"/>
      <c r="K16" s="292"/>
      <c r="L16" s="292"/>
      <c r="M16" s="292"/>
      <c r="N16" s="292"/>
      <c r="O16" s="292"/>
      <c r="P16" s="292"/>
      <c r="Q16" s="292"/>
      <c r="R16" s="292"/>
      <c r="S16" s="292"/>
      <c r="T16" s="292"/>
      <c r="U16" s="292"/>
      <c r="V16" s="292"/>
      <c r="W16" s="292"/>
      <c r="X16" s="292"/>
      <c r="Y16" s="292"/>
      <c r="Z16" s="292"/>
      <c r="AA16" s="292"/>
      <c r="AB16" s="292"/>
      <c r="AC16" s="293"/>
      <c r="AD16" s="41"/>
      <c r="AE16" s="43"/>
      <c r="AF16" s="43"/>
      <c r="AG16" s="43"/>
      <c r="AH16" s="43"/>
      <c r="AI16" s="43"/>
      <c r="AJ16" s="43"/>
      <c r="AK16" s="43"/>
      <c r="AL16" s="587"/>
      <c r="AM16" s="298"/>
      <c r="AN16" s="243"/>
    </row>
    <row r="17" spans="2:40" ht="12.5" thickBot="1">
      <c r="B17" s="242"/>
      <c r="C17" s="65"/>
      <c r="D17" s="857"/>
      <c r="E17" s="858"/>
      <c r="F17" s="858"/>
      <c r="G17" s="294"/>
      <c r="H17" s="295"/>
      <c r="I17" s="295"/>
      <c r="J17" s="295"/>
      <c r="K17" s="295"/>
      <c r="L17" s="295"/>
      <c r="M17" s="295"/>
      <c r="N17" s="295"/>
      <c r="O17" s="295"/>
      <c r="P17" s="295"/>
      <c r="Q17" s="295"/>
      <c r="R17" s="295"/>
      <c r="S17" s="295"/>
      <c r="T17" s="295"/>
      <c r="U17" s="295"/>
      <c r="V17" s="295"/>
      <c r="W17" s="295"/>
      <c r="X17" s="295"/>
      <c r="Y17" s="295"/>
      <c r="Z17" s="295"/>
      <c r="AA17" s="295"/>
      <c r="AB17" s="295"/>
      <c r="AC17" s="296"/>
      <c r="AD17" s="50"/>
      <c r="AE17" s="51"/>
      <c r="AF17" s="51"/>
      <c r="AG17" s="51"/>
      <c r="AH17" s="51"/>
      <c r="AI17" s="51"/>
      <c r="AJ17" s="51"/>
      <c r="AK17" s="51"/>
      <c r="AL17" s="588"/>
      <c r="AM17" s="298"/>
      <c r="AN17" s="243"/>
    </row>
    <row r="18" spans="2:40">
      <c r="B18" s="242"/>
      <c r="C18" s="65"/>
      <c r="D18" s="857"/>
      <c r="E18" s="858"/>
      <c r="F18" s="858"/>
      <c r="G18" s="301"/>
      <c r="H18" s="301"/>
      <c r="I18" s="301"/>
      <c r="J18" s="301"/>
      <c r="K18" s="301"/>
      <c r="L18" s="301"/>
      <c r="M18" s="301"/>
      <c r="N18" s="301"/>
      <c r="O18" s="301"/>
      <c r="P18" s="301"/>
      <c r="Q18" s="301"/>
      <c r="R18" s="301"/>
      <c r="S18" s="301"/>
      <c r="T18" s="301"/>
      <c r="U18" s="301"/>
      <c r="V18" s="301"/>
      <c r="W18" s="301"/>
      <c r="X18" s="301"/>
      <c r="Y18" s="301"/>
      <c r="Z18" s="301"/>
      <c r="AA18" s="301"/>
      <c r="AB18" s="301"/>
      <c r="AC18" s="301"/>
      <c r="AD18" s="301"/>
      <c r="AE18" s="301"/>
      <c r="AF18" s="301"/>
      <c r="AG18" s="301"/>
      <c r="AH18" s="301"/>
      <c r="AI18" s="301"/>
      <c r="AJ18" s="301"/>
      <c r="AK18" s="301"/>
      <c r="AL18" s="301"/>
      <c r="AM18" s="298"/>
      <c r="AN18" s="243"/>
    </row>
    <row r="19" spans="2:40">
      <c r="B19" s="242"/>
      <c r="C19" s="65"/>
      <c r="D19" s="857"/>
      <c r="E19" s="858"/>
      <c r="F19" s="858"/>
      <c r="G19" s="301"/>
      <c r="H19" s="301"/>
      <c r="I19" s="301"/>
      <c r="J19" s="301" t="s">
        <v>482</v>
      </c>
      <c r="K19" s="301"/>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298"/>
      <c r="AN19" s="243"/>
    </row>
    <row r="20" spans="2:40" ht="12.5" thickBot="1">
      <c r="B20" s="242"/>
      <c r="C20" s="65"/>
      <c r="D20" s="857"/>
      <c r="E20" s="858"/>
      <c r="F20" s="858"/>
      <c r="G20" s="301"/>
      <c r="H20" s="301"/>
      <c r="I20" s="301"/>
      <c r="J20" s="301"/>
      <c r="K20" s="301"/>
      <c r="L20" s="301"/>
      <c r="M20" s="301"/>
      <c r="N20" s="301"/>
      <c r="O20" s="301"/>
      <c r="P20" s="301"/>
      <c r="Q20" s="301"/>
      <c r="R20" s="301"/>
      <c r="S20" s="301"/>
      <c r="T20" s="301"/>
      <c r="U20" s="301"/>
      <c r="V20" s="301"/>
      <c r="W20" s="301"/>
      <c r="X20" s="301"/>
      <c r="Y20" s="301"/>
      <c r="Z20" s="301"/>
      <c r="AA20" s="301"/>
      <c r="AB20" s="301"/>
      <c r="AC20" s="301"/>
      <c r="AD20" s="301"/>
      <c r="AE20" s="301"/>
      <c r="AF20" s="301"/>
      <c r="AG20" s="301"/>
      <c r="AH20" s="301"/>
      <c r="AI20" s="301"/>
      <c r="AJ20" s="301"/>
      <c r="AK20" s="301"/>
      <c r="AL20" s="301"/>
      <c r="AM20" s="298"/>
      <c r="AN20" s="243"/>
    </row>
    <row r="21" spans="2:40">
      <c r="B21" s="242"/>
      <c r="C21" s="65"/>
      <c r="D21" s="857"/>
      <c r="E21" s="858"/>
      <c r="F21" s="858"/>
      <c r="G21" s="52"/>
      <c r="H21" s="49" t="s">
        <v>382</v>
      </c>
      <c r="I21" s="49"/>
      <c r="J21" s="49"/>
      <c r="K21" s="49"/>
      <c r="L21" s="49"/>
      <c r="M21" s="49"/>
      <c r="N21" s="49"/>
      <c r="O21" s="49"/>
      <c r="P21" s="49"/>
      <c r="Q21" s="49"/>
      <c r="R21" s="49"/>
      <c r="S21" s="53"/>
      <c r="T21" s="54" t="s">
        <v>380</v>
      </c>
      <c r="U21" s="54"/>
      <c r="V21" s="54"/>
      <c r="W21" s="54"/>
      <c r="X21" s="54"/>
      <c r="Y21" s="54"/>
      <c r="Z21" s="54"/>
      <c r="AA21" s="54"/>
      <c r="AB21" s="54"/>
      <c r="AC21" s="55"/>
      <c r="AD21" s="301"/>
      <c r="AE21" s="373"/>
      <c r="AF21" s="374" t="s">
        <v>563</v>
      </c>
      <c r="AG21" s="374"/>
      <c r="AH21" s="374"/>
      <c r="AI21" s="374"/>
      <c r="AJ21" s="374"/>
      <c r="AK21" s="374"/>
      <c r="AL21" s="375"/>
      <c r="AM21" s="298"/>
      <c r="AN21" s="243"/>
    </row>
    <row r="22" spans="2:40" ht="12.5" thickBot="1">
      <c r="B22" s="242"/>
      <c r="C22" s="65"/>
      <c r="D22" s="857"/>
      <c r="E22" s="858"/>
      <c r="F22" s="858"/>
      <c r="G22" s="56"/>
      <c r="H22" s="853">
        <f>'③-2計算'!L52</f>
        <v>0</v>
      </c>
      <c r="I22" s="853"/>
      <c r="J22" s="853"/>
      <c r="K22" s="853"/>
      <c r="L22" s="853"/>
      <c r="M22" s="42"/>
      <c r="N22" s="43"/>
      <c r="O22" s="43"/>
      <c r="P22" s="43"/>
      <c r="Q22" s="43"/>
      <c r="R22" s="43"/>
      <c r="S22" s="57"/>
      <c r="T22" s="865">
        <f>'③-2計算'!H52</f>
        <v>0</v>
      </c>
      <c r="U22" s="865"/>
      <c r="V22" s="865"/>
      <c r="W22" s="865"/>
      <c r="X22" s="865"/>
      <c r="Y22" s="58"/>
      <c r="Z22" s="59"/>
      <c r="AA22" s="59"/>
      <c r="AB22" s="59"/>
      <c r="AC22" s="60"/>
      <c r="AD22" s="301"/>
      <c r="AE22" s="376"/>
      <c r="AF22" s="879">
        <f>+'③-2計算'!AE52</f>
        <v>0</v>
      </c>
      <c r="AG22" s="879"/>
      <c r="AH22" s="879"/>
      <c r="AI22" s="879"/>
      <c r="AJ22" s="879"/>
      <c r="AK22" s="879"/>
      <c r="AL22" s="377"/>
      <c r="AM22" s="298"/>
      <c r="AN22" s="243"/>
    </row>
    <row r="23" spans="2:40">
      <c r="B23" s="242"/>
      <c r="C23" s="65"/>
      <c r="D23" s="857"/>
      <c r="E23" s="858"/>
      <c r="F23" s="858"/>
      <c r="G23" s="56"/>
      <c r="H23" s="43"/>
      <c r="I23" s="43"/>
      <c r="J23" s="43"/>
      <c r="K23" s="43"/>
      <c r="L23" s="43"/>
      <c r="M23" s="43"/>
      <c r="N23" s="43"/>
      <c r="O23" s="43"/>
      <c r="P23" s="43"/>
      <c r="Q23" s="43"/>
      <c r="R23" s="43"/>
      <c r="S23" s="57"/>
      <c r="T23" s="114" t="s">
        <v>381</v>
      </c>
      <c r="U23" s="115"/>
      <c r="V23" s="115"/>
      <c r="W23" s="115"/>
      <c r="X23" s="115"/>
      <c r="Y23" s="115"/>
      <c r="Z23" s="115"/>
      <c r="AA23" s="115"/>
      <c r="AB23" s="115"/>
      <c r="AC23" s="116"/>
      <c r="AD23" s="301"/>
      <c r="AE23" s="376"/>
      <c r="AF23" s="369" t="s">
        <v>564</v>
      </c>
      <c r="AG23" s="370"/>
      <c r="AH23" s="370"/>
      <c r="AI23" s="370"/>
      <c r="AJ23" s="370"/>
      <c r="AK23" s="370"/>
      <c r="AL23" s="371"/>
      <c r="AM23" s="298"/>
      <c r="AN23" s="243"/>
    </row>
    <row r="24" spans="2:40" ht="12.5" thickBot="1">
      <c r="B24" s="242"/>
      <c r="C24" s="65"/>
      <c r="D24" s="857"/>
      <c r="E24" s="858"/>
      <c r="F24" s="858"/>
      <c r="G24" s="61"/>
      <c r="H24" s="51"/>
      <c r="I24" s="51"/>
      <c r="J24" s="51"/>
      <c r="K24" s="51"/>
      <c r="L24" s="51"/>
      <c r="M24" s="51"/>
      <c r="N24" s="51"/>
      <c r="O24" s="51"/>
      <c r="P24" s="51"/>
      <c r="Q24" s="51"/>
      <c r="R24" s="51"/>
      <c r="S24" s="62"/>
      <c r="T24" s="866">
        <f>'③-2計算'!J52</f>
        <v>0</v>
      </c>
      <c r="U24" s="867"/>
      <c r="V24" s="867"/>
      <c r="W24" s="867"/>
      <c r="X24" s="867"/>
      <c r="Y24" s="117"/>
      <c r="Z24" s="118"/>
      <c r="AA24" s="118"/>
      <c r="AB24" s="118"/>
      <c r="AC24" s="119"/>
      <c r="AD24" s="301"/>
      <c r="AE24" s="378"/>
      <c r="AF24" s="880">
        <f>+'③-2計算'!AF52</f>
        <v>0</v>
      </c>
      <c r="AG24" s="881"/>
      <c r="AH24" s="881"/>
      <c r="AI24" s="881"/>
      <c r="AJ24" s="881"/>
      <c r="AK24" s="881"/>
      <c r="AL24" s="372"/>
      <c r="AM24" s="298"/>
      <c r="AN24" s="243"/>
    </row>
    <row r="25" spans="2:40">
      <c r="B25" s="242"/>
      <c r="C25" s="65"/>
      <c r="D25" s="859"/>
      <c r="E25" s="860"/>
      <c r="F25" s="860"/>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299"/>
      <c r="AN25" s="243"/>
    </row>
    <row r="26" spans="2:40">
      <c r="B26" s="242"/>
      <c r="C26" s="65"/>
      <c r="D26" s="65"/>
      <c r="E26" s="65"/>
      <c r="F26" s="65"/>
      <c r="G26" s="65"/>
      <c r="H26" s="65"/>
      <c r="I26" s="65"/>
      <c r="J26" s="65" t="s">
        <v>377</v>
      </c>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243"/>
    </row>
    <row r="27" spans="2:40" ht="12.5" thickBot="1">
      <c r="B27" s="242"/>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243"/>
    </row>
    <row r="28" spans="2:40">
      <c r="B28" s="242"/>
      <c r="C28" s="65"/>
      <c r="D28" s="65"/>
      <c r="E28" s="65"/>
      <c r="F28" s="65"/>
      <c r="G28" s="38"/>
      <c r="H28" s="39" t="s">
        <v>384</v>
      </c>
      <c r="I28" s="39"/>
      <c r="J28" s="39"/>
      <c r="K28" s="39"/>
      <c r="L28" s="39"/>
      <c r="M28" s="39"/>
      <c r="N28" s="40"/>
      <c r="O28" s="63" t="s">
        <v>112</v>
      </c>
      <c r="P28" s="63"/>
      <c r="Q28" s="63"/>
      <c r="R28" s="64"/>
      <c r="S28" s="65"/>
      <c r="T28" s="65"/>
      <c r="U28" s="65"/>
      <c r="V28" s="65"/>
      <c r="W28" s="65"/>
      <c r="X28" s="65"/>
      <c r="Y28" s="65"/>
      <c r="Z28" s="65"/>
      <c r="AA28" s="65"/>
      <c r="AB28" s="65"/>
      <c r="AC28" s="65"/>
      <c r="AD28" s="65"/>
      <c r="AE28" s="65"/>
      <c r="AF28" s="65"/>
      <c r="AG28" s="65"/>
      <c r="AH28" s="65"/>
      <c r="AI28" s="65"/>
      <c r="AJ28" s="65"/>
      <c r="AK28" s="65"/>
      <c r="AL28" s="65"/>
      <c r="AM28" s="65"/>
      <c r="AN28" s="243"/>
    </row>
    <row r="29" spans="2:40">
      <c r="B29" s="242"/>
      <c r="C29" s="65"/>
      <c r="D29" s="65"/>
      <c r="E29" s="65"/>
      <c r="F29" s="65"/>
      <c r="G29" s="41"/>
      <c r="H29" s="853">
        <f>+'③-2計算'!M52</f>
        <v>0</v>
      </c>
      <c r="I29" s="853"/>
      <c r="J29" s="853"/>
      <c r="K29" s="853"/>
      <c r="L29" s="853"/>
      <c r="M29" s="42"/>
      <c r="N29" s="44"/>
      <c r="O29" s="65"/>
      <c r="P29" s="65"/>
      <c r="Q29" s="65"/>
      <c r="R29" s="66"/>
      <c r="S29" s="65"/>
      <c r="T29" s="65"/>
      <c r="U29" s="65"/>
      <c r="V29" s="65"/>
      <c r="W29" s="65"/>
      <c r="X29" s="65"/>
      <c r="Y29" s="65"/>
      <c r="Z29" s="65"/>
      <c r="AA29" s="65"/>
      <c r="AB29" s="65"/>
      <c r="AC29" s="65"/>
      <c r="AD29" s="65"/>
      <c r="AE29" s="65"/>
      <c r="AF29" s="65"/>
      <c r="AG29" s="65"/>
      <c r="AH29" s="65"/>
      <c r="AI29" s="65"/>
      <c r="AJ29" s="65"/>
      <c r="AK29" s="65"/>
      <c r="AL29" s="65"/>
      <c r="AM29" s="65"/>
      <c r="AN29" s="243"/>
    </row>
    <row r="30" spans="2:40">
      <c r="B30" s="242"/>
      <c r="C30" s="65"/>
      <c r="D30" s="65"/>
      <c r="E30" s="65"/>
      <c r="F30" s="65"/>
      <c r="G30" s="41"/>
      <c r="H30" s="43"/>
      <c r="I30" s="43"/>
      <c r="J30" s="43"/>
      <c r="K30" s="43"/>
      <c r="L30" s="43"/>
      <c r="M30" s="43"/>
      <c r="N30" s="44"/>
      <c r="O30" s="65"/>
      <c r="P30" s="65"/>
      <c r="Q30" s="65"/>
      <c r="R30" s="66"/>
      <c r="S30" s="65"/>
      <c r="T30" s="65"/>
      <c r="U30" s="65"/>
      <c r="V30" s="65"/>
      <c r="W30" s="65"/>
      <c r="X30" s="65"/>
      <c r="Y30" s="65"/>
      <c r="Z30" s="65"/>
      <c r="AA30" s="65"/>
      <c r="AB30" s="65"/>
      <c r="AC30" s="65"/>
      <c r="AD30" s="65"/>
      <c r="AE30" s="65"/>
      <c r="AF30" s="65"/>
      <c r="AG30" s="65"/>
      <c r="AH30" s="65"/>
      <c r="AI30" s="65"/>
      <c r="AJ30" s="65"/>
      <c r="AK30" s="65"/>
      <c r="AL30" s="65"/>
      <c r="AM30" s="65"/>
      <c r="AN30" s="243"/>
    </row>
    <row r="31" spans="2:40" ht="12.5" thickBot="1">
      <c r="B31" s="242"/>
      <c r="C31" s="65"/>
      <c r="D31" s="65"/>
      <c r="E31" s="65"/>
      <c r="F31" s="65"/>
      <c r="G31" s="45"/>
      <c r="H31" s="46"/>
      <c r="I31" s="46"/>
      <c r="J31" s="46"/>
      <c r="K31" s="46"/>
      <c r="L31" s="46"/>
      <c r="M31" s="46"/>
      <c r="N31" s="47"/>
      <c r="O31" s="67"/>
      <c r="P31" s="67"/>
      <c r="Q31" s="67"/>
      <c r="R31" s="68"/>
      <c r="S31" s="65"/>
      <c r="T31" s="65"/>
      <c r="U31" s="65"/>
      <c r="V31" s="65"/>
      <c r="W31" s="65"/>
      <c r="X31" s="65"/>
      <c r="Y31" s="65"/>
      <c r="Z31" s="65"/>
      <c r="AA31" s="65"/>
      <c r="AB31" s="65"/>
      <c r="AC31" s="65"/>
      <c r="AD31" s="65"/>
      <c r="AE31" s="65"/>
      <c r="AF31" s="65"/>
      <c r="AG31" s="65"/>
      <c r="AH31" s="65"/>
      <c r="AI31" s="65"/>
      <c r="AJ31" s="65"/>
      <c r="AK31" s="65"/>
      <c r="AL31" s="65"/>
      <c r="AM31" s="65"/>
      <c r="AN31" s="243"/>
    </row>
    <row r="32" spans="2:40">
      <c r="B32" s="242"/>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243"/>
    </row>
    <row r="33" spans="2:40">
      <c r="B33" s="242"/>
      <c r="C33" s="65"/>
      <c r="D33" s="65"/>
      <c r="E33" s="65"/>
      <c r="F33" s="65"/>
      <c r="G33" s="65"/>
      <c r="H33" s="65"/>
      <c r="I33" s="65"/>
      <c r="J33" s="65" t="s">
        <v>571</v>
      </c>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243"/>
    </row>
    <row r="34" spans="2:40" ht="12.5" thickBot="1">
      <c r="B34" s="242"/>
      <c r="C34" s="65"/>
      <c r="D34" s="855" t="s">
        <v>110</v>
      </c>
      <c r="E34" s="868"/>
      <c r="F34" s="868"/>
      <c r="G34" s="300"/>
      <c r="H34" s="300"/>
      <c r="I34" s="300"/>
      <c r="J34" s="300"/>
      <c r="K34" s="300"/>
      <c r="L34" s="300"/>
      <c r="M34" s="300"/>
      <c r="N34" s="300"/>
      <c r="O34" s="300"/>
      <c r="P34" s="300"/>
      <c r="Q34" s="300"/>
      <c r="R34" s="300"/>
      <c r="S34" s="300"/>
      <c r="T34" s="300"/>
      <c r="U34" s="300"/>
      <c r="V34" s="300"/>
      <c r="W34" s="300"/>
      <c r="X34" s="300"/>
      <c r="Y34" s="300"/>
      <c r="Z34" s="300"/>
      <c r="AA34" s="300"/>
      <c r="AB34" s="300"/>
      <c r="AC34" s="300"/>
      <c r="AD34" s="300"/>
      <c r="AE34" s="300"/>
      <c r="AF34" s="300"/>
      <c r="AG34" s="300"/>
      <c r="AH34" s="300"/>
      <c r="AI34" s="300"/>
      <c r="AJ34" s="300"/>
      <c r="AK34" s="300"/>
      <c r="AL34" s="300"/>
      <c r="AM34" s="297"/>
      <c r="AN34" s="243"/>
    </row>
    <row r="35" spans="2:40">
      <c r="B35" s="242"/>
      <c r="C35" s="65"/>
      <c r="D35" s="869"/>
      <c r="E35" s="870"/>
      <c r="F35" s="870"/>
      <c r="G35" s="287"/>
      <c r="H35" s="288" t="s">
        <v>457</v>
      </c>
      <c r="I35" s="288"/>
      <c r="J35" s="288"/>
      <c r="K35" s="288"/>
      <c r="L35" s="288"/>
      <c r="M35" s="288"/>
      <c r="N35" s="288"/>
      <c r="O35" s="288"/>
      <c r="P35" s="288"/>
      <c r="Q35" s="288"/>
      <c r="R35" s="288"/>
      <c r="S35" s="288"/>
      <c r="T35" s="288"/>
      <c r="U35" s="288"/>
      <c r="V35" s="288"/>
      <c r="W35" s="288"/>
      <c r="X35" s="288"/>
      <c r="Y35" s="289"/>
      <c r="Z35" s="301"/>
      <c r="AA35" s="301"/>
      <c r="AB35" s="301"/>
      <c r="AC35" s="301"/>
      <c r="AD35" s="301"/>
      <c r="AE35" s="301"/>
      <c r="AF35" s="301"/>
      <c r="AG35" s="301"/>
      <c r="AH35" s="301"/>
      <c r="AI35" s="301"/>
      <c r="AJ35" s="301"/>
      <c r="AK35" s="301"/>
      <c r="AL35" s="301"/>
      <c r="AM35" s="298"/>
      <c r="AN35" s="243"/>
    </row>
    <row r="36" spans="2:40">
      <c r="B36" s="242"/>
      <c r="C36" s="65"/>
      <c r="D36" s="869"/>
      <c r="E36" s="870"/>
      <c r="F36" s="870"/>
      <c r="G36" s="290"/>
      <c r="H36" s="873">
        <f>'③-2計算'!$O$52</f>
        <v>0</v>
      </c>
      <c r="I36" s="873"/>
      <c r="J36" s="873"/>
      <c r="K36" s="873"/>
      <c r="L36" s="873"/>
      <c r="M36" s="292"/>
      <c r="N36" s="292"/>
      <c r="O36" s="292"/>
      <c r="P36" s="292"/>
      <c r="Q36" s="292"/>
      <c r="R36" s="292"/>
      <c r="S36" s="292"/>
      <c r="T36" s="292"/>
      <c r="U36" s="292"/>
      <c r="V36" s="292"/>
      <c r="W36" s="292"/>
      <c r="X36" s="292"/>
      <c r="Y36" s="293"/>
      <c r="Z36" s="301"/>
      <c r="AA36" s="301"/>
      <c r="AB36" s="301"/>
      <c r="AC36" s="301"/>
      <c r="AD36" s="301"/>
      <c r="AE36" s="301"/>
      <c r="AF36" s="301"/>
      <c r="AG36" s="301"/>
      <c r="AH36" s="301"/>
      <c r="AI36" s="301"/>
      <c r="AJ36" s="301"/>
      <c r="AK36" s="301"/>
      <c r="AL36" s="301"/>
      <c r="AM36" s="298"/>
      <c r="AN36" s="243"/>
    </row>
    <row r="37" spans="2:40">
      <c r="B37" s="242"/>
      <c r="C37" s="65"/>
      <c r="D37" s="869"/>
      <c r="E37" s="870"/>
      <c r="F37" s="870"/>
      <c r="G37" s="290"/>
      <c r="H37" s="292"/>
      <c r="I37" s="292"/>
      <c r="J37" s="292"/>
      <c r="K37" s="292"/>
      <c r="L37" s="292"/>
      <c r="M37" s="292"/>
      <c r="N37" s="292"/>
      <c r="O37" s="292"/>
      <c r="P37" s="292"/>
      <c r="Q37" s="292"/>
      <c r="R37" s="292"/>
      <c r="S37" s="292"/>
      <c r="T37" s="292"/>
      <c r="U37" s="292"/>
      <c r="V37" s="292"/>
      <c r="W37" s="292"/>
      <c r="X37" s="292"/>
      <c r="Y37" s="293"/>
      <c r="Z37" s="301"/>
      <c r="AA37" s="301"/>
      <c r="AB37" s="301"/>
      <c r="AC37" s="301"/>
      <c r="AD37" s="301"/>
      <c r="AE37" s="301"/>
      <c r="AF37" s="301"/>
      <c r="AG37" s="301"/>
      <c r="AH37" s="301"/>
      <c r="AI37" s="301"/>
      <c r="AJ37" s="301"/>
      <c r="AK37" s="301"/>
      <c r="AL37" s="301"/>
      <c r="AM37" s="298"/>
      <c r="AN37" s="243"/>
    </row>
    <row r="38" spans="2:40" ht="12.5" thickBot="1">
      <c r="B38" s="242"/>
      <c r="C38" s="65"/>
      <c r="D38" s="869"/>
      <c r="E38" s="870"/>
      <c r="F38" s="870"/>
      <c r="G38" s="294"/>
      <c r="H38" s="295"/>
      <c r="I38" s="295"/>
      <c r="J38" s="295"/>
      <c r="K38" s="295"/>
      <c r="L38" s="295"/>
      <c r="M38" s="295"/>
      <c r="N38" s="295"/>
      <c r="O38" s="295"/>
      <c r="P38" s="295"/>
      <c r="Q38" s="295"/>
      <c r="R38" s="295"/>
      <c r="S38" s="295"/>
      <c r="T38" s="295"/>
      <c r="U38" s="295"/>
      <c r="V38" s="295"/>
      <c r="W38" s="295"/>
      <c r="X38" s="295"/>
      <c r="Y38" s="296"/>
      <c r="Z38" s="301"/>
      <c r="AA38" s="301"/>
      <c r="AB38" s="301"/>
      <c r="AC38" s="301"/>
      <c r="AD38" s="301"/>
      <c r="AE38" s="301"/>
      <c r="AF38" s="301"/>
      <c r="AG38" s="301"/>
      <c r="AH38" s="301"/>
      <c r="AI38" s="301"/>
      <c r="AJ38" s="301"/>
      <c r="AK38" s="301"/>
      <c r="AL38" s="301"/>
      <c r="AM38" s="298"/>
      <c r="AN38" s="243"/>
    </row>
    <row r="39" spans="2:40">
      <c r="B39" s="242"/>
      <c r="C39" s="65"/>
      <c r="D39" s="869"/>
      <c r="E39" s="870"/>
      <c r="F39" s="870"/>
      <c r="G39" s="301"/>
      <c r="H39" s="301"/>
      <c r="I39" s="301"/>
      <c r="J39" s="301"/>
      <c r="K39" s="301"/>
      <c r="L39" s="301"/>
      <c r="M39" s="301"/>
      <c r="N39" s="301"/>
      <c r="O39" s="301"/>
      <c r="P39" s="301"/>
      <c r="Q39" s="301"/>
      <c r="R39" s="301"/>
      <c r="S39" s="301"/>
      <c r="T39" s="301"/>
      <c r="U39" s="301"/>
      <c r="V39" s="301"/>
      <c r="W39" s="301"/>
      <c r="X39" s="301"/>
      <c r="Y39" s="301"/>
      <c r="Z39" s="301"/>
      <c r="AA39" s="301"/>
      <c r="AB39" s="301"/>
      <c r="AC39" s="301"/>
      <c r="AD39" s="301"/>
      <c r="AE39" s="301"/>
      <c r="AF39" s="301"/>
      <c r="AG39" s="301"/>
      <c r="AH39" s="301"/>
      <c r="AI39" s="301"/>
      <c r="AJ39" s="301"/>
      <c r="AK39" s="301"/>
      <c r="AL39" s="301"/>
      <c r="AM39" s="298"/>
      <c r="AN39" s="243"/>
    </row>
    <row r="40" spans="2:40">
      <c r="B40" s="242"/>
      <c r="C40" s="65"/>
      <c r="D40" s="869"/>
      <c r="E40" s="870"/>
      <c r="F40" s="870"/>
      <c r="G40" s="301"/>
      <c r="H40" s="301"/>
      <c r="I40" s="301"/>
      <c r="J40" s="301" t="s">
        <v>464</v>
      </c>
      <c r="K40" s="301"/>
      <c r="L40" s="301"/>
      <c r="M40" s="301"/>
      <c r="N40" s="301"/>
      <c r="O40" s="301"/>
      <c r="P40" s="301"/>
      <c r="Q40" s="301"/>
      <c r="R40" s="301"/>
      <c r="S40" s="301"/>
      <c r="T40" s="301"/>
      <c r="U40" s="301"/>
      <c r="V40" s="301"/>
      <c r="W40" s="301"/>
      <c r="X40" s="301"/>
      <c r="Y40" s="301"/>
      <c r="Z40" s="301"/>
      <c r="AA40" s="301"/>
      <c r="AB40" s="301"/>
      <c r="AC40" s="301"/>
      <c r="AD40" s="301"/>
      <c r="AE40" s="301"/>
      <c r="AF40" s="301"/>
      <c r="AG40" s="301"/>
      <c r="AH40" s="301"/>
      <c r="AI40" s="301"/>
      <c r="AJ40" s="301"/>
      <c r="AK40" s="301"/>
      <c r="AL40" s="301"/>
      <c r="AM40" s="298"/>
      <c r="AN40" s="243"/>
    </row>
    <row r="41" spans="2:40" ht="12.5" thickBot="1">
      <c r="B41" s="242"/>
      <c r="C41" s="65"/>
      <c r="D41" s="869"/>
      <c r="E41" s="870"/>
      <c r="F41" s="870"/>
      <c r="G41" s="301"/>
      <c r="H41" s="301"/>
      <c r="I41" s="301"/>
      <c r="J41" s="301"/>
      <c r="K41" s="301"/>
      <c r="L41" s="301"/>
      <c r="M41" s="301"/>
      <c r="N41" s="301"/>
      <c r="O41" s="301"/>
      <c r="P41" s="301"/>
      <c r="Q41" s="301"/>
      <c r="R41" s="301"/>
      <c r="S41" s="301"/>
      <c r="T41" s="301"/>
      <c r="U41" s="301"/>
      <c r="V41" s="301"/>
      <c r="W41" s="301"/>
      <c r="X41" s="301"/>
      <c r="Y41" s="301"/>
      <c r="Z41" s="301"/>
      <c r="AA41" s="301"/>
      <c r="AB41" s="301"/>
      <c r="AC41" s="301"/>
      <c r="AD41" s="301"/>
      <c r="AE41" s="301"/>
      <c r="AF41" s="301"/>
      <c r="AG41" s="301"/>
      <c r="AH41" s="301"/>
      <c r="AI41" s="301"/>
      <c r="AJ41" s="301"/>
      <c r="AK41" s="301"/>
      <c r="AL41" s="301"/>
      <c r="AM41" s="298"/>
      <c r="AN41" s="243"/>
    </row>
    <row r="42" spans="2:40">
      <c r="B42" s="242"/>
      <c r="C42" s="65"/>
      <c r="D42" s="869"/>
      <c r="E42" s="870"/>
      <c r="F42" s="870"/>
      <c r="G42" s="69"/>
      <c r="H42" s="63" t="s">
        <v>111</v>
      </c>
      <c r="I42" s="63"/>
      <c r="J42" s="63"/>
      <c r="K42" s="63"/>
      <c r="L42" s="63"/>
      <c r="M42" s="63"/>
      <c r="N42" s="63"/>
      <c r="O42" s="53"/>
      <c r="P42" s="54" t="s">
        <v>385</v>
      </c>
      <c r="Q42" s="54"/>
      <c r="R42" s="54"/>
      <c r="S42" s="54"/>
      <c r="T42" s="54"/>
      <c r="U42" s="54"/>
      <c r="V42" s="54"/>
      <c r="W42" s="54"/>
      <c r="X42" s="54"/>
      <c r="Y42" s="55"/>
      <c r="Z42" s="301"/>
      <c r="AA42" s="301"/>
      <c r="AB42" s="301"/>
      <c r="AC42" s="301"/>
      <c r="AD42" s="301"/>
      <c r="AE42" s="373"/>
      <c r="AF42" s="374" t="s">
        <v>565</v>
      </c>
      <c r="AG42" s="374"/>
      <c r="AH42" s="374"/>
      <c r="AI42" s="374"/>
      <c r="AJ42" s="374"/>
      <c r="AK42" s="374"/>
      <c r="AL42" s="375"/>
      <c r="AM42" s="298"/>
      <c r="AN42" s="243"/>
    </row>
    <row r="43" spans="2:40" ht="12.5" thickBot="1">
      <c r="B43" s="242"/>
      <c r="C43" s="65"/>
      <c r="D43" s="869"/>
      <c r="E43" s="870"/>
      <c r="F43" s="870"/>
      <c r="G43" s="70"/>
      <c r="H43" s="65"/>
      <c r="I43" s="65"/>
      <c r="J43" s="65"/>
      <c r="K43" s="65"/>
      <c r="L43" s="65"/>
      <c r="M43" s="65"/>
      <c r="N43" s="65"/>
      <c r="O43" s="57"/>
      <c r="P43" s="874">
        <f>'③-2計算'!$P$52</f>
        <v>0</v>
      </c>
      <c r="Q43" s="874"/>
      <c r="R43" s="874"/>
      <c r="S43" s="874"/>
      <c r="T43" s="874"/>
      <c r="U43" s="59"/>
      <c r="V43" s="59"/>
      <c r="W43" s="59"/>
      <c r="X43" s="59"/>
      <c r="Y43" s="60"/>
      <c r="Z43" s="301"/>
      <c r="AA43" s="301"/>
      <c r="AB43" s="301"/>
      <c r="AC43" s="301"/>
      <c r="AD43" s="301"/>
      <c r="AE43" s="376"/>
      <c r="AF43" s="851">
        <f>+'③-2計算'!AG52</f>
        <v>0</v>
      </c>
      <c r="AG43" s="852"/>
      <c r="AH43" s="852"/>
      <c r="AI43" s="852"/>
      <c r="AJ43" s="852"/>
      <c r="AK43" s="852"/>
      <c r="AL43" s="377"/>
      <c r="AM43" s="298"/>
      <c r="AN43" s="243"/>
    </row>
    <row r="44" spans="2:40">
      <c r="B44" s="242"/>
      <c r="C44" s="65"/>
      <c r="D44" s="869"/>
      <c r="E44" s="870"/>
      <c r="F44" s="870"/>
      <c r="G44" s="70"/>
      <c r="H44" s="65"/>
      <c r="I44" s="65"/>
      <c r="J44" s="65"/>
      <c r="K44" s="65"/>
      <c r="L44" s="65"/>
      <c r="M44" s="65"/>
      <c r="N44" s="65"/>
      <c r="O44" s="57"/>
      <c r="P44" s="114" t="s">
        <v>458</v>
      </c>
      <c r="Q44" s="115"/>
      <c r="R44" s="115"/>
      <c r="S44" s="115"/>
      <c r="T44" s="115"/>
      <c r="U44" s="115"/>
      <c r="V44" s="115"/>
      <c r="W44" s="115"/>
      <c r="X44" s="115"/>
      <c r="Y44" s="116"/>
      <c r="Z44" s="301"/>
      <c r="AA44" s="301"/>
      <c r="AB44" s="301"/>
      <c r="AC44" s="301"/>
      <c r="AD44" s="301"/>
      <c r="AE44" s="376"/>
      <c r="AF44" s="369" t="s">
        <v>566</v>
      </c>
      <c r="AG44" s="370"/>
      <c r="AH44" s="370"/>
      <c r="AI44" s="370"/>
      <c r="AJ44" s="370"/>
      <c r="AK44" s="370"/>
      <c r="AL44" s="371"/>
      <c r="AM44" s="298"/>
      <c r="AN44" s="243"/>
    </row>
    <row r="45" spans="2:40" ht="12.5" thickBot="1">
      <c r="B45" s="242"/>
      <c r="C45" s="65"/>
      <c r="D45" s="869"/>
      <c r="E45" s="870"/>
      <c r="F45" s="870"/>
      <c r="G45" s="71"/>
      <c r="H45" s="67"/>
      <c r="I45" s="67"/>
      <c r="J45" s="67"/>
      <c r="K45" s="67"/>
      <c r="L45" s="67"/>
      <c r="M45" s="67"/>
      <c r="N45" s="67"/>
      <c r="O45" s="62"/>
      <c r="P45" s="875">
        <f>'③-2計算'!$Q$52</f>
        <v>0</v>
      </c>
      <c r="Q45" s="876"/>
      <c r="R45" s="876"/>
      <c r="S45" s="876"/>
      <c r="T45" s="876"/>
      <c r="U45" s="118"/>
      <c r="V45" s="118"/>
      <c r="W45" s="118"/>
      <c r="X45" s="118"/>
      <c r="Y45" s="119"/>
      <c r="Z45" s="301"/>
      <c r="AA45" s="301"/>
      <c r="AB45" s="301"/>
      <c r="AC45" s="301"/>
      <c r="AD45" s="301"/>
      <c r="AE45" s="378"/>
      <c r="AF45" s="849">
        <f>+'③-2計算'!AH52</f>
        <v>0</v>
      </c>
      <c r="AG45" s="850"/>
      <c r="AH45" s="850"/>
      <c r="AI45" s="850"/>
      <c r="AJ45" s="850"/>
      <c r="AK45" s="850"/>
      <c r="AL45" s="372"/>
      <c r="AM45" s="298"/>
      <c r="AN45" s="243"/>
    </row>
    <row r="46" spans="2:40">
      <c r="B46" s="242"/>
      <c r="C46" s="65"/>
      <c r="D46" s="871"/>
      <c r="E46" s="872"/>
      <c r="F46" s="872"/>
      <c r="G46" s="302"/>
      <c r="H46" s="30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c r="AJ46" s="302"/>
      <c r="AK46" s="302"/>
      <c r="AL46" s="302"/>
      <c r="AM46" s="299"/>
      <c r="AN46" s="243"/>
    </row>
    <row r="47" spans="2:40">
      <c r="B47" s="242"/>
      <c r="C47" s="65"/>
      <c r="D47" s="65"/>
      <c r="E47" s="65"/>
      <c r="F47" s="65"/>
      <c r="G47" s="65"/>
      <c r="H47" s="65"/>
      <c r="I47" s="65"/>
      <c r="J47" s="65"/>
      <c r="K47" s="65"/>
      <c r="L47" s="65"/>
      <c r="M47" s="65"/>
      <c r="N47" s="65"/>
      <c r="O47" s="65"/>
      <c r="P47" s="65"/>
      <c r="Q47" s="65"/>
      <c r="R47" s="65" t="s">
        <v>483</v>
      </c>
      <c r="S47" s="65"/>
      <c r="T47" s="65"/>
      <c r="U47" s="65"/>
      <c r="V47" s="65"/>
      <c r="W47" s="65"/>
      <c r="X47" s="65"/>
      <c r="Y47" s="65"/>
      <c r="Z47" s="65"/>
      <c r="AA47" s="65"/>
      <c r="AB47" s="65"/>
      <c r="AC47" s="65"/>
      <c r="AD47" s="65"/>
      <c r="AE47" s="65"/>
      <c r="AF47" s="65"/>
      <c r="AG47" s="65"/>
      <c r="AH47" s="65"/>
      <c r="AI47" s="65"/>
      <c r="AJ47" s="65"/>
      <c r="AK47" s="65"/>
      <c r="AL47" s="65"/>
      <c r="AM47" s="65"/>
      <c r="AN47" s="243"/>
    </row>
    <row r="48" spans="2:40" ht="12.5" thickBot="1">
      <c r="B48" s="242"/>
      <c r="C48" s="65"/>
      <c r="D48" s="65"/>
      <c r="E48" s="65"/>
      <c r="F48" s="65"/>
      <c r="G48" s="65"/>
      <c r="H48" s="65"/>
      <c r="I48" s="65"/>
      <c r="J48" s="65"/>
      <c r="K48" s="65"/>
      <c r="L48" s="65"/>
      <c r="M48" s="65"/>
      <c r="N48" s="65"/>
      <c r="O48" s="65"/>
      <c r="P48" s="65"/>
      <c r="Q48" s="65"/>
      <c r="R48" s="65" t="s">
        <v>392</v>
      </c>
      <c r="S48" s="65"/>
      <c r="T48" s="65"/>
      <c r="U48" s="65"/>
      <c r="V48" s="65"/>
      <c r="W48" s="65"/>
      <c r="X48" s="65"/>
      <c r="Y48" s="65"/>
      <c r="Z48" s="65"/>
      <c r="AA48" s="65"/>
      <c r="AB48" s="65"/>
      <c r="AC48" s="65"/>
      <c r="AD48" s="65"/>
      <c r="AE48" s="65"/>
      <c r="AF48" s="65"/>
      <c r="AG48" s="65"/>
      <c r="AH48" s="65"/>
      <c r="AI48" s="65"/>
      <c r="AJ48" s="65"/>
      <c r="AK48" s="65"/>
      <c r="AL48" s="65"/>
      <c r="AM48" s="65"/>
      <c r="AN48" s="243"/>
    </row>
    <row r="49" spans="2:40">
      <c r="B49" s="242"/>
      <c r="C49" s="65"/>
      <c r="D49" s="65"/>
      <c r="E49" s="65"/>
      <c r="F49" s="65"/>
      <c r="G49" s="38"/>
      <c r="H49" s="39" t="s">
        <v>393</v>
      </c>
      <c r="I49" s="39"/>
      <c r="J49" s="39"/>
      <c r="K49" s="39"/>
      <c r="L49" s="39"/>
      <c r="M49" s="39"/>
      <c r="N49" s="39"/>
      <c r="O49" s="39"/>
      <c r="P49" s="39"/>
      <c r="Q49" s="39"/>
      <c r="R49" s="39"/>
      <c r="S49" s="39"/>
      <c r="T49" s="39"/>
      <c r="U49" s="39"/>
      <c r="V49" s="39"/>
      <c r="W49" s="39"/>
      <c r="X49" s="39"/>
      <c r="Y49" s="40"/>
      <c r="Z49" s="65"/>
      <c r="AA49" s="65"/>
      <c r="AB49" s="65"/>
      <c r="AC49" s="65"/>
      <c r="AD49" s="65"/>
      <c r="AE49" s="65"/>
      <c r="AF49" s="65"/>
      <c r="AG49" s="65"/>
      <c r="AH49" s="65"/>
      <c r="AI49" s="65"/>
      <c r="AJ49" s="65"/>
      <c r="AK49" s="65"/>
      <c r="AL49" s="65"/>
      <c r="AM49" s="65"/>
      <c r="AN49" s="243"/>
    </row>
    <row r="50" spans="2:40">
      <c r="B50" s="242"/>
      <c r="C50" s="65"/>
      <c r="D50" s="65"/>
      <c r="E50" s="65"/>
      <c r="F50" s="65"/>
      <c r="G50" s="41"/>
      <c r="H50" s="853">
        <f>'③-2計算'!R52</f>
        <v>0</v>
      </c>
      <c r="I50" s="853"/>
      <c r="J50" s="853"/>
      <c r="K50" s="853"/>
      <c r="L50" s="853"/>
      <c r="M50" s="42"/>
      <c r="N50" s="43"/>
      <c r="O50" s="43"/>
      <c r="P50" s="43"/>
      <c r="Q50" s="43"/>
      <c r="R50" s="43"/>
      <c r="S50" s="43"/>
      <c r="T50" s="43"/>
      <c r="U50" s="43"/>
      <c r="V50" s="43"/>
      <c r="W50" s="43"/>
      <c r="X50" s="43"/>
      <c r="Y50" s="44"/>
      <c r="Z50" s="65"/>
      <c r="AA50" s="65"/>
      <c r="AB50" s="65"/>
      <c r="AC50" s="65"/>
      <c r="AD50" s="65"/>
      <c r="AE50" s="65"/>
      <c r="AF50" s="65"/>
      <c r="AG50" s="65"/>
      <c r="AH50" s="65"/>
      <c r="AI50" s="65"/>
      <c r="AJ50" s="65"/>
      <c r="AK50" s="65"/>
      <c r="AL50" s="65"/>
      <c r="AM50" s="65"/>
      <c r="AN50" s="243"/>
    </row>
    <row r="51" spans="2:40">
      <c r="B51" s="242"/>
      <c r="C51" s="65"/>
      <c r="D51" s="65"/>
      <c r="E51" s="65"/>
      <c r="F51" s="65"/>
      <c r="G51" s="41"/>
      <c r="H51" s="43"/>
      <c r="I51" s="43"/>
      <c r="J51" s="43"/>
      <c r="K51" s="43"/>
      <c r="L51" s="43"/>
      <c r="M51" s="43"/>
      <c r="N51" s="43"/>
      <c r="O51" s="43"/>
      <c r="P51" s="43"/>
      <c r="Q51" s="43"/>
      <c r="R51" s="43"/>
      <c r="S51" s="43"/>
      <c r="T51" s="43"/>
      <c r="U51" s="43"/>
      <c r="V51" s="43"/>
      <c r="W51" s="43"/>
      <c r="X51" s="43"/>
      <c r="Y51" s="44"/>
      <c r="Z51" s="65"/>
      <c r="AA51" s="65"/>
      <c r="AB51" s="65"/>
      <c r="AC51" s="65"/>
      <c r="AD51" s="65"/>
      <c r="AE51" s="65"/>
      <c r="AF51" s="65"/>
      <c r="AG51" s="65"/>
      <c r="AH51" s="65"/>
      <c r="AI51" s="65"/>
      <c r="AJ51" s="65"/>
      <c r="AK51" s="65"/>
      <c r="AL51" s="65"/>
      <c r="AM51" s="65"/>
      <c r="AN51" s="243"/>
    </row>
    <row r="52" spans="2:40" ht="12.5" thickBot="1">
      <c r="B52" s="242"/>
      <c r="C52" s="65"/>
      <c r="D52" s="65"/>
      <c r="E52" s="65"/>
      <c r="F52" s="65"/>
      <c r="G52" s="45"/>
      <c r="H52" s="46"/>
      <c r="I52" s="46"/>
      <c r="J52" s="46"/>
      <c r="K52" s="46"/>
      <c r="L52" s="46"/>
      <c r="M52" s="46"/>
      <c r="N52" s="46"/>
      <c r="O52" s="46"/>
      <c r="P52" s="46"/>
      <c r="Q52" s="46"/>
      <c r="R52" s="46"/>
      <c r="S52" s="46"/>
      <c r="T52" s="46"/>
      <c r="U52" s="46"/>
      <c r="V52" s="46"/>
      <c r="W52" s="46"/>
      <c r="X52" s="46"/>
      <c r="Y52" s="47"/>
      <c r="Z52" s="65"/>
      <c r="AA52" s="65"/>
      <c r="AB52" s="65"/>
      <c r="AC52" s="65"/>
      <c r="AD52" s="65"/>
      <c r="AE52" s="65"/>
      <c r="AF52" s="65"/>
      <c r="AG52" s="65"/>
      <c r="AH52" s="65"/>
      <c r="AI52" s="65"/>
      <c r="AJ52" s="65"/>
      <c r="AK52" s="65"/>
      <c r="AL52" s="65"/>
      <c r="AM52" s="65"/>
      <c r="AN52" s="243"/>
    </row>
    <row r="53" spans="2:40">
      <c r="B53" s="242"/>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243"/>
    </row>
    <row r="54" spans="2:40">
      <c r="B54" s="242"/>
      <c r="C54" s="65"/>
      <c r="D54" s="65"/>
      <c r="E54" s="65"/>
      <c r="F54" s="65"/>
      <c r="G54" s="65"/>
      <c r="H54" s="65"/>
      <c r="I54" s="65"/>
      <c r="J54" s="65" t="s">
        <v>962</v>
      </c>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243"/>
    </row>
    <row r="55" spans="2:40" ht="12.5" thickBot="1">
      <c r="B55" s="242"/>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243"/>
    </row>
    <row r="56" spans="2:40">
      <c r="B56" s="242"/>
      <c r="C56" s="65"/>
      <c r="D56" s="65"/>
      <c r="E56" s="65"/>
      <c r="F56" s="65"/>
      <c r="G56" s="38"/>
      <c r="H56" s="39" t="s">
        <v>394</v>
      </c>
      <c r="I56" s="39"/>
      <c r="J56" s="39"/>
      <c r="K56" s="39"/>
      <c r="L56" s="39"/>
      <c r="M56" s="39"/>
      <c r="N56" s="39"/>
      <c r="O56" s="39"/>
      <c r="P56" s="39"/>
      <c r="Q56" s="39"/>
      <c r="R56" s="39"/>
      <c r="S56" s="39"/>
      <c r="T56" s="39"/>
      <c r="U56" s="39"/>
      <c r="V56" s="39"/>
      <c r="W56" s="39"/>
      <c r="X56" s="40"/>
      <c r="Y56" s="65"/>
      <c r="Z56" s="65"/>
      <c r="AA56" s="65"/>
      <c r="AB56" s="65"/>
      <c r="AC56" s="65"/>
      <c r="AD56" s="65"/>
      <c r="AE56" s="65"/>
      <c r="AF56" s="65"/>
      <c r="AG56" s="65"/>
      <c r="AH56" s="65"/>
      <c r="AI56" s="65"/>
      <c r="AJ56" s="65"/>
      <c r="AK56" s="65"/>
      <c r="AL56" s="65"/>
      <c r="AM56" s="65"/>
      <c r="AN56" s="243"/>
    </row>
    <row r="57" spans="2:40">
      <c r="B57" s="242"/>
      <c r="C57" s="65"/>
      <c r="D57" s="65"/>
      <c r="E57" s="65"/>
      <c r="F57" s="65"/>
      <c r="G57" s="41"/>
      <c r="H57" s="853">
        <f>'③-2計算'!T52</f>
        <v>0</v>
      </c>
      <c r="I57" s="853"/>
      <c r="J57" s="853"/>
      <c r="K57" s="853"/>
      <c r="L57" s="853"/>
      <c r="M57" s="42"/>
      <c r="N57" s="43"/>
      <c r="O57" s="43"/>
      <c r="P57" s="43"/>
      <c r="Q57" s="43"/>
      <c r="R57" s="43"/>
      <c r="S57" s="43"/>
      <c r="T57" s="43"/>
      <c r="U57" s="43"/>
      <c r="V57" s="43"/>
      <c r="W57" s="43"/>
      <c r="X57" s="44"/>
      <c r="Y57" s="65"/>
      <c r="Z57" s="65"/>
      <c r="AA57" s="65"/>
      <c r="AB57" s="65"/>
      <c r="AC57" s="65"/>
      <c r="AD57" s="65"/>
      <c r="AE57" s="65"/>
      <c r="AF57" s="65"/>
      <c r="AG57" s="65"/>
      <c r="AH57" s="65"/>
      <c r="AI57" s="65"/>
      <c r="AJ57" s="65"/>
      <c r="AK57" s="65"/>
      <c r="AL57" s="65"/>
      <c r="AM57" s="65"/>
      <c r="AN57" s="243"/>
    </row>
    <row r="58" spans="2:40">
      <c r="B58" s="242"/>
      <c r="C58" s="65"/>
      <c r="D58" s="65"/>
      <c r="E58" s="65"/>
      <c r="F58" s="65"/>
      <c r="G58" s="41"/>
      <c r="H58" s="43"/>
      <c r="I58" s="72"/>
      <c r="J58" s="72"/>
      <c r="K58" s="72"/>
      <c r="L58" s="72"/>
      <c r="M58" s="72"/>
      <c r="N58" s="43"/>
      <c r="O58" s="43"/>
      <c r="P58" s="43"/>
      <c r="Q58" s="43"/>
      <c r="R58" s="43"/>
      <c r="S58" s="43"/>
      <c r="T58" s="43"/>
      <c r="U58" s="43"/>
      <c r="V58" s="43"/>
      <c r="W58" s="43"/>
      <c r="X58" s="44"/>
      <c r="Y58" s="65"/>
      <c r="Z58" s="65"/>
      <c r="AA58" s="65"/>
      <c r="AB58" s="65"/>
      <c r="AC58" s="65"/>
      <c r="AD58" s="65"/>
      <c r="AE58" s="65"/>
      <c r="AF58" s="65"/>
      <c r="AG58" s="65"/>
      <c r="AH58" s="65"/>
      <c r="AI58" s="65"/>
      <c r="AJ58" s="65"/>
      <c r="AK58" s="65"/>
      <c r="AL58" s="65"/>
      <c r="AM58" s="65"/>
      <c r="AN58" s="243"/>
    </row>
    <row r="59" spans="2:40" ht="12.5" thickBot="1">
      <c r="B59" s="242"/>
      <c r="C59" s="65"/>
      <c r="D59" s="65"/>
      <c r="E59" s="65"/>
      <c r="F59" s="65"/>
      <c r="G59" s="45"/>
      <c r="H59" s="46"/>
      <c r="I59" s="73"/>
      <c r="J59" s="73"/>
      <c r="K59" s="73"/>
      <c r="L59" s="73"/>
      <c r="M59" s="73"/>
      <c r="N59" s="46"/>
      <c r="O59" s="46"/>
      <c r="P59" s="46"/>
      <c r="Q59" s="46"/>
      <c r="R59" s="46"/>
      <c r="S59" s="46"/>
      <c r="T59" s="46"/>
      <c r="U59" s="46"/>
      <c r="V59" s="46"/>
      <c r="W59" s="46"/>
      <c r="X59" s="47"/>
      <c r="Y59" s="65"/>
      <c r="Z59" s="65"/>
      <c r="AA59" s="65"/>
      <c r="AB59" s="65"/>
      <c r="AC59" s="65"/>
      <c r="AD59" s="65"/>
      <c r="AE59" s="65"/>
      <c r="AF59" s="65"/>
      <c r="AG59" s="65"/>
      <c r="AH59" s="65"/>
      <c r="AI59" s="65"/>
      <c r="AJ59" s="65"/>
      <c r="AK59" s="65"/>
      <c r="AL59" s="65"/>
      <c r="AM59" s="65"/>
      <c r="AN59" s="243"/>
    </row>
    <row r="60" spans="2:40">
      <c r="B60" s="242"/>
      <c r="C60" s="65"/>
      <c r="D60" s="65"/>
      <c r="E60" s="65"/>
      <c r="F60" s="65"/>
      <c r="G60" s="65"/>
      <c r="H60" s="65"/>
      <c r="I60" s="263"/>
      <c r="J60" s="263"/>
      <c r="K60" s="263"/>
      <c r="L60" s="263"/>
      <c r="M60" s="263"/>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243"/>
    </row>
    <row r="61" spans="2:40">
      <c r="B61" s="242"/>
      <c r="C61" s="65"/>
      <c r="D61" s="65"/>
      <c r="E61" s="65"/>
      <c r="F61" s="65"/>
      <c r="G61" s="65"/>
      <c r="H61" s="65"/>
      <c r="I61" s="263"/>
      <c r="J61" s="263" t="s">
        <v>465</v>
      </c>
      <c r="K61" s="263"/>
      <c r="L61" s="263"/>
      <c r="M61" s="263"/>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243"/>
    </row>
    <row r="62" spans="2:40" ht="12.5" thickBot="1">
      <c r="B62" s="242"/>
      <c r="C62" s="65"/>
      <c r="D62" s="65"/>
      <c r="E62" s="65"/>
      <c r="F62" s="65"/>
      <c r="G62" s="65"/>
      <c r="H62" s="65"/>
      <c r="I62" s="263"/>
      <c r="J62" s="263"/>
      <c r="K62" s="263"/>
      <c r="L62" s="263"/>
      <c r="M62" s="263"/>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243"/>
    </row>
    <row r="63" spans="2:40">
      <c r="B63" s="242"/>
      <c r="C63" s="65"/>
      <c r="D63" s="65"/>
      <c r="E63" s="65"/>
      <c r="F63" s="65"/>
      <c r="G63" s="38"/>
      <c r="H63" s="39" t="s">
        <v>395</v>
      </c>
      <c r="I63" s="74"/>
      <c r="J63" s="74"/>
      <c r="K63" s="74"/>
      <c r="L63" s="74"/>
      <c r="M63" s="74"/>
      <c r="N63" s="39"/>
      <c r="O63" s="39"/>
      <c r="P63" s="39"/>
      <c r="Q63" s="39"/>
      <c r="R63" s="39"/>
      <c r="S63" s="39"/>
      <c r="T63" s="40"/>
      <c r="U63" s="63" t="s">
        <v>112</v>
      </c>
      <c r="V63" s="63"/>
      <c r="W63" s="63"/>
      <c r="X63" s="64"/>
      <c r="Y63" s="65"/>
      <c r="Z63" s="65"/>
      <c r="AA63" s="65"/>
      <c r="AB63" s="65"/>
      <c r="AC63" s="65"/>
      <c r="AD63" s="65"/>
      <c r="AE63" s="65"/>
      <c r="AF63" s="65"/>
      <c r="AG63" s="65"/>
      <c r="AH63" s="65"/>
      <c r="AI63" s="65"/>
      <c r="AJ63" s="65"/>
      <c r="AK63" s="65"/>
      <c r="AL63" s="65"/>
      <c r="AM63" s="65"/>
      <c r="AN63" s="243"/>
    </row>
    <row r="64" spans="2:40">
      <c r="B64" s="242"/>
      <c r="C64" s="65"/>
      <c r="D64" s="65"/>
      <c r="E64" s="65"/>
      <c r="F64" s="65"/>
      <c r="G64" s="41"/>
      <c r="H64" s="854">
        <f>+'③-2計算'!W52</f>
        <v>0</v>
      </c>
      <c r="I64" s="854"/>
      <c r="J64" s="854"/>
      <c r="K64" s="854"/>
      <c r="L64" s="854"/>
      <c r="M64" s="75"/>
      <c r="N64" s="43"/>
      <c r="O64" s="43"/>
      <c r="P64" s="43"/>
      <c r="Q64" s="43"/>
      <c r="R64" s="43"/>
      <c r="S64" s="43"/>
      <c r="T64" s="44"/>
      <c r="U64" s="65"/>
      <c r="V64" s="65"/>
      <c r="W64" s="65"/>
      <c r="X64" s="66"/>
      <c r="Y64" s="65"/>
      <c r="Z64" s="65"/>
      <c r="AA64" s="65"/>
      <c r="AB64" s="65"/>
      <c r="AC64" s="65"/>
      <c r="AD64" s="65"/>
      <c r="AE64" s="65"/>
      <c r="AF64" s="65"/>
      <c r="AG64" s="65"/>
      <c r="AH64" s="65"/>
      <c r="AI64" s="65"/>
      <c r="AJ64" s="65"/>
      <c r="AK64" s="65"/>
      <c r="AL64" s="65"/>
      <c r="AM64" s="65"/>
      <c r="AN64" s="243"/>
    </row>
    <row r="65" spans="2:40">
      <c r="B65" s="242"/>
      <c r="C65" s="65"/>
      <c r="D65" s="65"/>
      <c r="E65" s="65"/>
      <c r="F65" s="65"/>
      <c r="G65" s="41"/>
      <c r="H65" s="43"/>
      <c r="I65" s="43"/>
      <c r="J65" s="43"/>
      <c r="K65" s="43"/>
      <c r="L65" s="43"/>
      <c r="M65" s="43"/>
      <c r="N65" s="43"/>
      <c r="O65" s="43"/>
      <c r="P65" s="43"/>
      <c r="Q65" s="43"/>
      <c r="R65" s="43"/>
      <c r="S65" s="43"/>
      <c r="T65" s="44"/>
      <c r="U65" s="65"/>
      <c r="V65" s="65"/>
      <c r="W65" s="65"/>
      <c r="X65" s="66"/>
      <c r="Y65" s="65"/>
      <c r="Z65" s="65"/>
      <c r="AA65" s="65"/>
      <c r="AB65" s="65"/>
      <c r="AC65" s="65"/>
      <c r="AD65" s="65"/>
      <c r="AE65" s="65"/>
      <c r="AF65" s="65"/>
      <c r="AG65" s="65"/>
      <c r="AH65" s="65"/>
      <c r="AI65" s="65"/>
      <c r="AJ65" s="65"/>
      <c r="AK65" s="65"/>
      <c r="AL65" s="65"/>
      <c r="AM65" s="65"/>
      <c r="AN65" s="243"/>
    </row>
    <row r="66" spans="2:40" ht="12.5" thickBot="1">
      <c r="B66" s="242"/>
      <c r="C66" s="65"/>
      <c r="D66" s="65"/>
      <c r="E66" s="65"/>
      <c r="F66" s="65"/>
      <c r="G66" s="45"/>
      <c r="H66" s="46"/>
      <c r="I66" s="46"/>
      <c r="J66" s="46"/>
      <c r="K66" s="46"/>
      <c r="L66" s="46"/>
      <c r="M66" s="46"/>
      <c r="N66" s="46"/>
      <c r="O66" s="46"/>
      <c r="P66" s="46"/>
      <c r="Q66" s="46"/>
      <c r="R66" s="46"/>
      <c r="S66" s="46"/>
      <c r="T66" s="47"/>
      <c r="U66" s="67"/>
      <c r="V66" s="67"/>
      <c r="W66" s="67"/>
      <c r="X66" s="68"/>
      <c r="Y66" s="65"/>
      <c r="Z66" s="65"/>
      <c r="AA66" s="65"/>
      <c r="AB66" s="65"/>
      <c r="AC66" s="65"/>
      <c r="AD66" s="65"/>
      <c r="AE66" s="65"/>
      <c r="AF66" s="65"/>
      <c r="AG66" s="65"/>
      <c r="AH66" s="65"/>
      <c r="AI66" s="65"/>
      <c r="AJ66" s="65"/>
      <c r="AK66" s="65"/>
      <c r="AL66" s="65"/>
      <c r="AM66" s="65"/>
      <c r="AN66" s="243"/>
    </row>
    <row r="67" spans="2:40">
      <c r="B67" s="242"/>
      <c r="C67" s="65"/>
      <c r="D67" s="65"/>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243"/>
    </row>
    <row r="68" spans="2:40">
      <c r="B68" s="242"/>
      <c r="C68" s="65"/>
      <c r="D68" s="65"/>
      <c r="E68" s="65"/>
      <c r="F68" s="65"/>
      <c r="G68" s="65"/>
      <c r="H68" s="65"/>
      <c r="I68" s="65"/>
      <c r="J68" s="65" t="s">
        <v>571</v>
      </c>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243"/>
    </row>
    <row r="69" spans="2:40" ht="12.5" thickBot="1">
      <c r="B69" s="242"/>
      <c r="C69" s="65"/>
      <c r="D69" s="855" t="s">
        <v>117</v>
      </c>
      <c r="E69" s="856"/>
      <c r="F69" s="856"/>
      <c r="G69" s="300"/>
      <c r="H69" s="300"/>
      <c r="I69" s="300"/>
      <c r="J69" s="300"/>
      <c r="K69" s="300"/>
      <c r="L69" s="300"/>
      <c r="M69" s="300"/>
      <c r="N69" s="300"/>
      <c r="O69" s="300"/>
      <c r="P69" s="300"/>
      <c r="Q69" s="300"/>
      <c r="R69" s="300"/>
      <c r="S69" s="300"/>
      <c r="T69" s="300"/>
      <c r="U69" s="300"/>
      <c r="V69" s="300"/>
      <c r="W69" s="300"/>
      <c r="X69" s="300"/>
      <c r="Y69" s="300"/>
      <c r="Z69" s="300"/>
      <c r="AA69" s="300"/>
      <c r="AB69" s="300"/>
      <c r="AC69" s="300"/>
      <c r="AD69" s="300"/>
      <c r="AE69" s="300"/>
      <c r="AF69" s="300"/>
      <c r="AG69" s="300"/>
      <c r="AH69" s="300"/>
      <c r="AI69" s="300"/>
      <c r="AJ69" s="300"/>
      <c r="AK69" s="300"/>
      <c r="AL69" s="300"/>
      <c r="AM69" s="297"/>
      <c r="AN69" s="243"/>
    </row>
    <row r="70" spans="2:40">
      <c r="B70" s="242"/>
      <c r="C70" s="65"/>
      <c r="D70" s="857"/>
      <c r="E70" s="858"/>
      <c r="F70" s="858"/>
      <c r="G70" s="287"/>
      <c r="H70" s="303" t="s">
        <v>396</v>
      </c>
      <c r="I70" s="303"/>
      <c r="J70" s="303"/>
      <c r="K70" s="303"/>
      <c r="L70" s="303"/>
      <c r="M70" s="288"/>
      <c r="N70" s="288"/>
      <c r="O70" s="288"/>
      <c r="P70" s="288"/>
      <c r="Q70" s="288"/>
      <c r="R70" s="288"/>
      <c r="S70" s="288"/>
      <c r="T70" s="288"/>
      <c r="U70" s="288"/>
      <c r="V70" s="288"/>
      <c r="W70" s="289"/>
      <c r="X70" s="301"/>
      <c r="Y70" s="301"/>
      <c r="Z70" s="301"/>
      <c r="AA70" s="301"/>
      <c r="AB70" s="301"/>
      <c r="AC70" s="301"/>
      <c r="AD70" s="301"/>
      <c r="AE70" s="301"/>
      <c r="AF70" s="301"/>
      <c r="AG70" s="301"/>
      <c r="AH70" s="301"/>
      <c r="AI70" s="301"/>
      <c r="AJ70" s="301"/>
      <c r="AK70" s="301"/>
      <c r="AL70" s="301"/>
      <c r="AM70" s="298"/>
      <c r="AN70" s="243"/>
    </row>
    <row r="71" spans="2:40">
      <c r="B71" s="242"/>
      <c r="C71" s="65"/>
      <c r="D71" s="857"/>
      <c r="E71" s="858"/>
      <c r="F71" s="858"/>
      <c r="G71" s="290"/>
      <c r="H71" s="861">
        <f>+'③-2計算'!X52</f>
        <v>0</v>
      </c>
      <c r="I71" s="861"/>
      <c r="J71" s="861"/>
      <c r="K71" s="861"/>
      <c r="L71" s="861"/>
      <c r="M71" s="304"/>
      <c r="N71" s="292"/>
      <c r="O71" s="292"/>
      <c r="P71" s="292"/>
      <c r="Q71" s="292"/>
      <c r="R71" s="292"/>
      <c r="S71" s="292"/>
      <c r="T71" s="292"/>
      <c r="U71" s="292"/>
      <c r="V71" s="292"/>
      <c r="W71" s="293"/>
      <c r="X71" s="301"/>
      <c r="Y71" s="301"/>
      <c r="Z71" s="301"/>
      <c r="AA71" s="301"/>
      <c r="AB71" s="301"/>
      <c r="AC71" s="301"/>
      <c r="AD71" s="301"/>
      <c r="AE71" s="301"/>
      <c r="AF71" s="301"/>
      <c r="AG71" s="301"/>
      <c r="AH71" s="301"/>
      <c r="AI71" s="301"/>
      <c r="AJ71" s="301"/>
      <c r="AK71" s="301"/>
      <c r="AL71" s="301"/>
      <c r="AM71" s="298"/>
      <c r="AN71" s="243"/>
    </row>
    <row r="72" spans="2:40">
      <c r="B72" s="242"/>
      <c r="C72" s="65"/>
      <c r="D72" s="857"/>
      <c r="E72" s="858"/>
      <c r="F72" s="858"/>
      <c r="G72" s="290"/>
      <c r="H72" s="292"/>
      <c r="I72" s="292"/>
      <c r="J72" s="292"/>
      <c r="K72" s="292"/>
      <c r="L72" s="292"/>
      <c r="M72" s="292"/>
      <c r="N72" s="292"/>
      <c r="O72" s="292"/>
      <c r="P72" s="292"/>
      <c r="Q72" s="292"/>
      <c r="R72" s="292"/>
      <c r="S72" s="292"/>
      <c r="T72" s="292"/>
      <c r="U72" s="292"/>
      <c r="V72" s="292"/>
      <c r="W72" s="293"/>
      <c r="X72" s="301"/>
      <c r="Y72" s="301"/>
      <c r="Z72" s="301"/>
      <c r="AA72" s="301"/>
      <c r="AB72" s="301"/>
      <c r="AC72" s="301"/>
      <c r="AD72" s="301"/>
      <c r="AE72" s="301"/>
      <c r="AF72" s="301"/>
      <c r="AG72" s="301"/>
      <c r="AH72" s="301"/>
      <c r="AI72" s="301"/>
      <c r="AJ72" s="301"/>
      <c r="AK72" s="301"/>
      <c r="AL72" s="301"/>
      <c r="AM72" s="298"/>
      <c r="AN72" s="243"/>
    </row>
    <row r="73" spans="2:40" ht="12.5" thickBot="1">
      <c r="B73" s="242"/>
      <c r="C73" s="65"/>
      <c r="D73" s="857"/>
      <c r="E73" s="858"/>
      <c r="F73" s="858"/>
      <c r="G73" s="294"/>
      <c r="H73" s="295"/>
      <c r="I73" s="295"/>
      <c r="J73" s="295"/>
      <c r="K73" s="295"/>
      <c r="L73" s="295"/>
      <c r="M73" s="295"/>
      <c r="N73" s="295"/>
      <c r="O73" s="295"/>
      <c r="P73" s="295"/>
      <c r="Q73" s="295"/>
      <c r="R73" s="295"/>
      <c r="S73" s="295"/>
      <c r="T73" s="295"/>
      <c r="U73" s="295"/>
      <c r="V73" s="295"/>
      <c r="W73" s="296"/>
      <c r="X73" s="301"/>
      <c r="Y73" s="301"/>
      <c r="Z73" s="301"/>
      <c r="AA73" s="301"/>
      <c r="AB73" s="301"/>
      <c r="AC73" s="301"/>
      <c r="AD73" s="301"/>
      <c r="AE73" s="301"/>
      <c r="AF73" s="301"/>
      <c r="AG73" s="301"/>
      <c r="AH73" s="301"/>
      <c r="AI73" s="301"/>
      <c r="AJ73" s="301"/>
      <c r="AK73" s="301"/>
      <c r="AL73" s="301"/>
      <c r="AM73" s="298"/>
      <c r="AN73" s="243"/>
    </row>
    <row r="74" spans="2:40">
      <c r="B74" s="242"/>
      <c r="C74" s="65"/>
      <c r="D74" s="857"/>
      <c r="E74" s="858"/>
      <c r="F74" s="858"/>
      <c r="G74" s="301"/>
      <c r="H74" s="301"/>
      <c r="I74" s="301"/>
      <c r="J74" s="301"/>
      <c r="K74" s="301"/>
      <c r="L74" s="301"/>
      <c r="M74" s="301"/>
      <c r="N74" s="301"/>
      <c r="O74" s="301"/>
      <c r="P74" s="301"/>
      <c r="Q74" s="301"/>
      <c r="R74" s="301"/>
      <c r="S74" s="301"/>
      <c r="T74" s="301"/>
      <c r="U74" s="301"/>
      <c r="V74" s="301"/>
      <c r="W74" s="301"/>
      <c r="X74" s="301"/>
      <c r="Y74" s="301"/>
      <c r="Z74" s="301"/>
      <c r="AA74" s="301"/>
      <c r="AB74" s="301"/>
      <c r="AC74" s="301"/>
      <c r="AD74" s="301"/>
      <c r="AE74" s="301"/>
      <c r="AF74" s="301"/>
      <c r="AG74" s="301"/>
      <c r="AH74" s="301"/>
      <c r="AI74" s="301"/>
      <c r="AJ74" s="301"/>
      <c r="AK74" s="301"/>
      <c r="AL74" s="301"/>
      <c r="AM74" s="298"/>
      <c r="AN74" s="243"/>
    </row>
    <row r="75" spans="2:40">
      <c r="B75" s="242"/>
      <c r="C75" s="65"/>
      <c r="D75" s="857"/>
      <c r="E75" s="858"/>
      <c r="F75" s="858"/>
      <c r="G75" s="301"/>
      <c r="H75" s="301"/>
      <c r="I75" s="301"/>
      <c r="J75" s="301" t="s">
        <v>466</v>
      </c>
      <c r="K75" s="301"/>
      <c r="L75" s="301"/>
      <c r="M75" s="301"/>
      <c r="N75" s="301"/>
      <c r="O75" s="301"/>
      <c r="P75" s="301"/>
      <c r="Q75" s="301"/>
      <c r="R75" s="301"/>
      <c r="S75" s="301"/>
      <c r="T75" s="301"/>
      <c r="U75" s="301"/>
      <c r="V75" s="301"/>
      <c r="W75" s="301"/>
      <c r="X75" s="301"/>
      <c r="Y75" s="301"/>
      <c r="Z75" s="301"/>
      <c r="AA75" s="301"/>
      <c r="AB75" s="301"/>
      <c r="AC75" s="301"/>
      <c r="AD75" s="301"/>
      <c r="AE75" s="301"/>
      <c r="AF75" s="301"/>
      <c r="AG75" s="301"/>
      <c r="AH75" s="301"/>
      <c r="AI75" s="301"/>
      <c r="AJ75" s="301"/>
      <c r="AK75" s="301"/>
      <c r="AL75" s="301"/>
      <c r="AM75" s="298"/>
      <c r="AN75" s="243"/>
    </row>
    <row r="76" spans="2:40" ht="12.5" thickBot="1">
      <c r="B76" s="242"/>
      <c r="C76" s="65"/>
      <c r="D76" s="857"/>
      <c r="E76" s="858"/>
      <c r="F76" s="858"/>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301"/>
      <c r="AG76" s="301"/>
      <c r="AH76" s="301"/>
      <c r="AI76" s="301"/>
      <c r="AJ76" s="301"/>
      <c r="AK76" s="301"/>
      <c r="AL76" s="301"/>
      <c r="AM76" s="298"/>
      <c r="AN76" s="243"/>
    </row>
    <row r="77" spans="2:40">
      <c r="B77" s="242"/>
      <c r="C77" s="65"/>
      <c r="D77" s="857"/>
      <c r="E77" s="858"/>
      <c r="F77" s="858"/>
      <c r="G77" s="862" t="s">
        <v>111</v>
      </c>
      <c r="H77" s="863"/>
      <c r="I77" s="863"/>
      <c r="J77" s="863"/>
      <c r="K77" s="863"/>
      <c r="L77" s="863"/>
      <c r="M77" s="864"/>
      <c r="N77" s="53"/>
      <c r="O77" s="54" t="s">
        <v>397</v>
      </c>
      <c r="P77" s="54"/>
      <c r="Q77" s="54"/>
      <c r="R77" s="54"/>
      <c r="S77" s="54"/>
      <c r="T77" s="54"/>
      <c r="U77" s="54"/>
      <c r="V77" s="54"/>
      <c r="W77" s="55"/>
      <c r="X77" s="301"/>
      <c r="Y77" s="301"/>
      <c r="Z77" s="301"/>
      <c r="AA77" s="301"/>
      <c r="AB77" s="301"/>
      <c r="AC77" s="301"/>
      <c r="AD77" s="301"/>
      <c r="AE77" s="373"/>
      <c r="AF77" s="374" t="s">
        <v>567</v>
      </c>
      <c r="AG77" s="374"/>
      <c r="AH77" s="374"/>
      <c r="AI77" s="374"/>
      <c r="AJ77" s="374"/>
      <c r="AK77" s="374"/>
      <c r="AL77" s="375"/>
      <c r="AM77" s="298"/>
      <c r="AN77" s="243"/>
    </row>
    <row r="78" spans="2:40" ht="12.5" thickBot="1">
      <c r="B78" s="242"/>
      <c r="C78" s="65"/>
      <c r="D78" s="857"/>
      <c r="E78" s="858"/>
      <c r="F78" s="858"/>
      <c r="G78" s="70"/>
      <c r="H78" s="65"/>
      <c r="I78" s="65"/>
      <c r="J78" s="65"/>
      <c r="K78" s="65"/>
      <c r="L78" s="65"/>
      <c r="M78" s="65"/>
      <c r="N78" s="57"/>
      <c r="O78" s="865">
        <f>+'③-2計算'!Y52</f>
        <v>0</v>
      </c>
      <c r="P78" s="865"/>
      <c r="Q78" s="865"/>
      <c r="R78" s="865"/>
      <c r="S78" s="865"/>
      <c r="T78" s="58"/>
      <c r="U78" s="95"/>
      <c r="V78" s="59"/>
      <c r="W78" s="60"/>
      <c r="X78" s="301"/>
      <c r="Y78" s="301"/>
      <c r="Z78" s="301"/>
      <c r="AA78" s="301"/>
      <c r="AB78" s="301"/>
      <c r="AC78" s="301"/>
      <c r="AD78" s="301"/>
      <c r="AE78" s="376"/>
      <c r="AF78" s="851">
        <f>+'③-2計算'!AI52</f>
        <v>0</v>
      </c>
      <c r="AG78" s="852"/>
      <c r="AH78" s="852"/>
      <c r="AI78" s="852"/>
      <c r="AJ78" s="852"/>
      <c r="AK78" s="852"/>
      <c r="AL78" s="377"/>
      <c r="AM78" s="298"/>
      <c r="AN78" s="243"/>
    </row>
    <row r="79" spans="2:40">
      <c r="B79" s="242"/>
      <c r="C79" s="65"/>
      <c r="D79" s="857"/>
      <c r="E79" s="858"/>
      <c r="F79" s="858"/>
      <c r="G79" s="70"/>
      <c r="H79" s="65"/>
      <c r="I79" s="65"/>
      <c r="J79" s="65"/>
      <c r="K79" s="65"/>
      <c r="L79" s="65"/>
      <c r="M79" s="65"/>
      <c r="N79" s="57"/>
      <c r="O79" s="120" t="s">
        <v>398</v>
      </c>
      <c r="P79" s="121"/>
      <c r="Q79" s="121"/>
      <c r="R79" s="121"/>
      <c r="S79" s="121"/>
      <c r="T79" s="115"/>
      <c r="U79" s="115"/>
      <c r="V79" s="115"/>
      <c r="W79" s="116"/>
      <c r="X79" s="301"/>
      <c r="Y79" s="301"/>
      <c r="Z79" s="301"/>
      <c r="AA79" s="301"/>
      <c r="AB79" s="301"/>
      <c r="AC79" s="301"/>
      <c r="AD79" s="301"/>
      <c r="AE79" s="376"/>
      <c r="AF79" s="369" t="s">
        <v>568</v>
      </c>
      <c r="AG79" s="370"/>
      <c r="AH79" s="370"/>
      <c r="AI79" s="370"/>
      <c r="AJ79" s="370"/>
      <c r="AK79" s="370"/>
      <c r="AL79" s="371"/>
      <c r="AM79" s="298"/>
      <c r="AN79" s="243"/>
    </row>
    <row r="80" spans="2:40" ht="12.5" thickBot="1">
      <c r="B80" s="242"/>
      <c r="C80" s="65"/>
      <c r="D80" s="857"/>
      <c r="E80" s="858"/>
      <c r="F80" s="858"/>
      <c r="G80" s="71"/>
      <c r="H80" s="67"/>
      <c r="I80" s="67"/>
      <c r="J80" s="67"/>
      <c r="K80" s="67"/>
      <c r="L80" s="67"/>
      <c r="M80" s="67"/>
      <c r="N80" s="62"/>
      <c r="O80" s="866">
        <f>+'③-2計算'!Z52</f>
        <v>0</v>
      </c>
      <c r="P80" s="867"/>
      <c r="Q80" s="867"/>
      <c r="R80" s="867"/>
      <c r="S80" s="867"/>
      <c r="T80" s="117"/>
      <c r="U80" s="117"/>
      <c r="V80" s="118"/>
      <c r="W80" s="119"/>
      <c r="X80" s="301"/>
      <c r="Y80" s="301"/>
      <c r="Z80" s="301"/>
      <c r="AA80" s="301"/>
      <c r="AB80" s="301"/>
      <c r="AC80" s="301"/>
      <c r="AD80" s="301"/>
      <c r="AE80" s="378"/>
      <c r="AF80" s="849">
        <f>+'③-2計算'!AJ52</f>
        <v>0</v>
      </c>
      <c r="AG80" s="850"/>
      <c r="AH80" s="850"/>
      <c r="AI80" s="850"/>
      <c r="AJ80" s="850"/>
      <c r="AK80" s="850"/>
      <c r="AL80" s="372"/>
      <c r="AM80" s="298"/>
      <c r="AN80" s="243"/>
    </row>
    <row r="81" spans="2:40">
      <c r="B81" s="242"/>
      <c r="C81" s="65"/>
      <c r="D81" s="859"/>
      <c r="E81" s="860"/>
      <c r="F81" s="860"/>
      <c r="G81" s="302"/>
      <c r="H81" s="302"/>
      <c r="I81" s="302"/>
      <c r="J81" s="302"/>
      <c r="K81" s="302"/>
      <c r="L81" s="302"/>
      <c r="M81" s="302"/>
      <c r="N81" s="302"/>
      <c r="O81" s="302"/>
      <c r="P81" s="302"/>
      <c r="Q81" s="302"/>
      <c r="R81" s="302"/>
      <c r="S81" s="302"/>
      <c r="T81" s="302"/>
      <c r="U81" s="302"/>
      <c r="V81" s="302"/>
      <c r="W81" s="302"/>
      <c r="X81" s="302"/>
      <c r="Y81" s="302"/>
      <c r="Z81" s="302"/>
      <c r="AA81" s="302"/>
      <c r="AB81" s="302"/>
      <c r="AC81" s="302"/>
      <c r="AD81" s="302"/>
      <c r="AE81" s="302"/>
      <c r="AF81" s="302"/>
      <c r="AG81" s="302"/>
      <c r="AH81" s="302"/>
      <c r="AI81" s="302"/>
      <c r="AJ81" s="302"/>
      <c r="AK81" s="302"/>
      <c r="AL81" s="302"/>
      <c r="AM81" s="299"/>
      <c r="AN81" s="243"/>
    </row>
    <row r="82" spans="2:40">
      <c r="B82" s="242"/>
      <c r="C82" s="65"/>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243"/>
    </row>
    <row r="83" spans="2:40">
      <c r="B83" s="242"/>
      <c r="C83" s="65"/>
      <c r="D83" s="787" t="s">
        <v>459</v>
      </c>
      <c r="E83" s="787"/>
      <c r="F83" s="787"/>
      <c r="G83" s="787"/>
      <c r="H83" s="787"/>
      <c r="I83" s="787"/>
      <c r="J83" s="787"/>
      <c r="K83" s="787"/>
      <c r="L83" s="787"/>
      <c r="M83" s="787"/>
      <c r="N83" s="787"/>
      <c r="O83" s="787"/>
      <c r="P83" s="787"/>
      <c r="Q83" s="787"/>
      <c r="R83" s="787"/>
      <c r="S83" s="787"/>
      <c r="T83" s="787"/>
      <c r="U83" s="787"/>
      <c r="V83" s="787"/>
      <c r="W83" s="787"/>
      <c r="X83" s="787"/>
      <c r="Y83" s="787"/>
      <c r="Z83" s="787"/>
      <c r="AA83" s="787"/>
      <c r="AB83" s="787"/>
      <c r="AC83" s="787"/>
      <c r="AD83" s="787"/>
      <c r="AE83" s="787"/>
      <c r="AF83" s="787"/>
      <c r="AG83" s="787"/>
      <c r="AH83" s="787"/>
      <c r="AI83" s="787"/>
      <c r="AJ83" s="787"/>
      <c r="AK83" s="787"/>
      <c r="AL83" s="787"/>
      <c r="AM83" s="231"/>
      <c r="AN83" s="243"/>
    </row>
    <row r="84" spans="2:40" ht="12.5" thickBot="1">
      <c r="B84" s="244"/>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45"/>
    </row>
  </sheetData>
  <sheetProtection selectLockedCells="1" selectUnlockedCells="1"/>
  <mergeCells count="28">
    <mergeCell ref="H29:L29"/>
    <mergeCell ref="AF43:AK43"/>
    <mergeCell ref="C2:H3"/>
    <mergeCell ref="H8:L8"/>
    <mergeCell ref="D13:F25"/>
    <mergeCell ref="H15:L15"/>
    <mergeCell ref="H22:L22"/>
    <mergeCell ref="G5:AL6"/>
    <mergeCell ref="T22:X22"/>
    <mergeCell ref="T24:X24"/>
    <mergeCell ref="AF22:AK22"/>
    <mergeCell ref="AF24:AK24"/>
    <mergeCell ref="AF45:AK45"/>
    <mergeCell ref="AF78:AK78"/>
    <mergeCell ref="AF80:AK80"/>
    <mergeCell ref="H50:L50"/>
    <mergeCell ref="D83:AL83"/>
    <mergeCell ref="H57:L57"/>
    <mergeCell ref="H64:L64"/>
    <mergeCell ref="D69:F81"/>
    <mergeCell ref="H71:L71"/>
    <mergeCell ref="G77:M77"/>
    <mergeCell ref="O78:S78"/>
    <mergeCell ref="O80:S80"/>
    <mergeCell ref="D34:F46"/>
    <mergeCell ref="H36:L36"/>
    <mergeCell ref="P43:T43"/>
    <mergeCell ref="P45:T45"/>
  </mergeCells>
  <phoneticPr fontId="2"/>
  <pageMargins left="0.55118110236220474" right="0.19685039370078741" top="0.74803149606299213" bottom="0.74803149606299213" header="0.31496062992125984" footer="0.31496062992125984"/>
  <pageSetup paperSize="9" scale="67" orientation="portrait" r:id="rId1"/>
  <headerFooter>
    <oddHeader>&amp;L&amp;"ＭＳ ゴシック,標準"&amp;F&amp;C&amp;"ＭＳ ゴシック,標準"&amp;A&amp;R&amp;"ＭＳ ゴシック,標準"&amp;D_&amp;T</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K52"/>
  <sheetViews>
    <sheetView showGridLines="0" zoomScaleNormal="100" workbookViewId="0">
      <pane xSplit="3" ySplit="10" topLeftCell="D12" activePane="bottomRight" state="frozen"/>
      <selection pane="topRight" activeCell="D1" sqref="D1"/>
      <selection pane="bottomLeft" activeCell="A11" sqref="A11"/>
      <selection pane="bottomRight"/>
    </sheetView>
  </sheetViews>
  <sheetFormatPr defaultColWidth="9.33203125" defaultRowHeight="11"/>
  <cols>
    <col min="1" max="1" width="1.77734375" style="1" customWidth="1"/>
    <col min="2" max="2" width="3.77734375" style="1" customWidth="1"/>
    <col min="3" max="3" width="27.109375" style="1" bestFit="1" customWidth="1"/>
    <col min="4" max="10" width="15.77734375" style="1" customWidth="1"/>
    <col min="11" max="16384" width="9.33203125" style="1"/>
  </cols>
  <sheetData>
    <row r="2" spans="2:11">
      <c r="B2" s="882" t="s">
        <v>432</v>
      </c>
      <c r="C2" s="882"/>
    </row>
    <row r="3" spans="2:11">
      <c r="B3" s="882"/>
      <c r="C3" s="882"/>
    </row>
    <row r="4" spans="2:11" ht="11.5" thickBot="1">
      <c r="F4" s="890" t="s">
        <v>461</v>
      </c>
      <c r="G4" s="890"/>
      <c r="H4" s="890"/>
      <c r="I4" s="890"/>
      <c r="J4" s="890"/>
    </row>
    <row r="5" spans="2:11">
      <c r="B5" s="884" t="s">
        <v>157</v>
      </c>
      <c r="C5" s="885"/>
      <c r="D5" s="24" t="s">
        <v>123</v>
      </c>
      <c r="E5" s="78"/>
      <c r="F5" s="79"/>
      <c r="G5" s="78"/>
      <c r="H5" s="264"/>
      <c r="I5" s="270"/>
      <c r="J5" s="127" t="s">
        <v>124</v>
      </c>
      <c r="K5" s="25"/>
    </row>
    <row r="6" spans="2:11">
      <c r="B6" s="886"/>
      <c r="C6" s="887"/>
      <c r="D6" s="4" t="s">
        <v>399</v>
      </c>
      <c r="E6" s="494" t="s">
        <v>113</v>
      </c>
      <c r="F6" s="26" t="s">
        <v>114</v>
      </c>
      <c r="G6" s="494" t="s">
        <v>115</v>
      </c>
      <c r="H6" s="265" t="s">
        <v>116</v>
      </c>
      <c r="I6" s="271" t="s">
        <v>125</v>
      </c>
      <c r="J6" s="128" t="s">
        <v>399</v>
      </c>
    </row>
    <row r="7" spans="2:11">
      <c r="B7" s="886"/>
      <c r="C7" s="887"/>
      <c r="D7" s="4"/>
      <c r="E7" s="494" t="s">
        <v>375</v>
      </c>
      <c r="F7" s="26" t="s">
        <v>376</v>
      </c>
      <c r="G7" s="494" t="s">
        <v>417</v>
      </c>
      <c r="H7" s="265" t="s">
        <v>418</v>
      </c>
      <c r="I7" s="271"/>
      <c r="J7" s="128"/>
    </row>
    <row r="8" spans="2:11" ht="12">
      <c r="B8" s="886"/>
      <c r="C8" s="887"/>
      <c r="D8" s="82" t="s">
        <v>126</v>
      </c>
      <c r="E8" s="495" t="s">
        <v>108</v>
      </c>
      <c r="F8" s="83" t="s">
        <v>127</v>
      </c>
      <c r="G8" s="495" t="s">
        <v>374</v>
      </c>
      <c r="H8" s="266" t="s">
        <v>128</v>
      </c>
      <c r="I8" s="272" t="s">
        <v>129</v>
      </c>
      <c r="J8" s="129" t="s">
        <v>138</v>
      </c>
    </row>
    <row r="9" spans="2:11" ht="12">
      <c r="B9" s="886"/>
      <c r="C9" s="887"/>
      <c r="D9" s="82"/>
      <c r="E9" s="495"/>
      <c r="F9" s="83" t="s">
        <v>429</v>
      </c>
      <c r="G9" s="495"/>
      <c r="H9" s="266" t="s">
        <v>430</v>
      </c>
      <c r="I9" s="272" t="s">
        <v>431</v>
      </c>
      <c r="J9" s="129" t="s">
        <v>433</v>
      </c>
    </row>
    <row r="10" spans="2:11" ht="11.5" thickBot="1">
      <c r="B10" s="888"/>
      <c r="C10" s="889"/>
      <c r="D10" s="77"/>
      <c r="E10" s="496"/>
      <c r="F10" s="27"/>
      <c r="G10" s="496"/>
      <c r="H10" s="267"/>
      <c r="I10" s="273"/>
      <c r="J10" s="130"/>
    </row>
    <row r="11" spans="2:11">
      <c r="B11" s="5" t="s">
        <v>62</v>
      </c>
      <c r="C11" s="327" t="s">
        <v>957</v>
      </c>
      <c r="D11" s="620" t="str">
        <f>IF(①入力・結果!$E$23="購入者価格",①入力・結果!E31,"")</f>
        <v/>
      </c>
      <c r="E11" s="621">
        <v>0.23807402745164494</v>
      </c>
      <c r="F11" s="622">
        <f>IF(ISERROR(D11*E11),0,D11*E11)</f>
        <v>0</v>
      </c>
      <c r="G11" s="621">
        <v>5.1044566559345417E-2</v>
      </c>
      <c r="H11" s="623">
        <f>IF(ISERROR(D11*G11),0,D11*G11)</f>
        <v>0</v>
      </c>
      <c r="I11" s="624">
        <f>+F11+H11</f>
        <v>0</v>
      </c>
      <c r="J11" s="625">
        <f>IF(①入力・結果!$E$23="購入者価格",D11-I11,①入力・結果!E31)</f>
        <v>0</v>
      </c>
    </row>
    <row r="12" spans="2:11">
      <c r="B12" s="5" t="s">
        <v>63</v>
      </c>
      <c r="C12" s="328" t="s">
        <v>10</v>
      </c>
      <c r="D12" s="626" t="str">
        <f>IF(①入力・結果!$E$23="購入者価格",①入力・結果!E32,"")</f>
        <v/>
      </c>
      <c r="E12" s="497">
        <v>1.2770746140326476E-2</v>
      </c>
      <c r="F12" s="228">
        <f t="shared" ref="F12:F47" si="0">IF(ISERROR(D12*E12),0,D12*E12)</f>
        <v>0</v>
      </c>
      <c r="G12" s="497">
        <v>7.5258892106161573E-2</v>
      </c>
      <c r="H12" s="268">
        <f t="shared" ref="H12:H47" si="1">IF(ISERROR(D12*G12),0,D12*G12)</f>
        <v>0</v>
      </c>
      <c r="I12" s="274">
        <f t="shared" ref="I12:I40" si="2">+F12+H12</f>
        <v>0</v>
      </c>
      <c r="J12" s="229">
        <f>IF(①入力・結果!$E$23="購入者価格",D12-I12,①入力・結果!E32)</f>
        <v>0</v>
      </c>
    </row>
    <row r="13" spans="2:11">
      <c r="B13" s="5" t="s">
        <v>64</v>
      </c>
      <c r="C13" s="328" t="s">
        <v>493</v>
      </c>
      <c r="D13" s="626" t="str">
        <f>IF(①入力・結果!$E$23="購入者価格",①入力・結果!E33,"")</f>
        <v/>
      </c>
      <c r="E13" s="497">
        <v>0.31897309753028824</v>
      </c>
      <c r="F13" s="228">
        <f t="shared" si="0"/>
        <v>0</v>
      </c>
      <c r="G13" s="497">
        <v>3.4974624312594543E-2</v>
      </c>
      <c r="H13" s="268">
        <f t="shared" si="1"/>
        <v>0</v>
      </c>
      <c r="I13" s="274">
        <f t="shared" si="2"/>
        <v>0</v>
      </c>
      <c r="J13" s="229">
        <f>IF(①入力・結果!$E$23="購入者価格",D13-I13,①入力・結果!E33)</f>
        <v>0</v>
      </c>
    </row>
    <row r="14" spans="2:11">
      <c r="B14" s="5" t="s">
        <v>65</v>
      </c>
      <c r="C14" s="328" t="s">
        <v>14</v>
      </c>
      <c r="D14" s="626" t="str">
        <f>IF(①入力・結果!$E$23="購入者価格",①入力・結果!E34,"")</f>
        <v/>
      </c>
      <c r="E14" s="497">
        <v>0.43289059271188135</v>
      </c>
      <c r="F14" s="228">
        <f t="shared" si="0"/>
        <v>0</v>
      </c>
      <c r="G14" s="497">
        <v>3.1830295429605665E-2</v>
      </c>
      <c r="H14" s="268">
        <f t="shared" si="1"/>
        <v>0</v>
      </c>
      <c r="I14" s="274">
        <f t="shared" si="2"/>
        <v>0</v>
      </c>
      <c r="J14" s="229">
        <f>IF(①入力・結果!$E$23="購入者価格",D14-I14,①入力・結果!E34)</f>
        <v>0</v>
      </c>
    </row>
    <row r="15" spans="2:11">
      <c r="B15" s="5" t="s">
        <v>66</v>
      </c>
      <c r="C15" s="328" t="s">
        <v>575</v>
      </c>
      <c r="D15" s="627" t="str">
        <f>IF(①入力・結果!$E$23="購入者価格",①入力・結果!E35,"")</f>
        <v/>
      </c>
      <c r="E15" s="499">
        <v>0.22777229487782322</v>
      </c>
      <c r="F15" s="628">
        <f t="shared" si="0"/>
        <v>0</v>
      </c>
      <c r="G15" s="499">
        <v>6.8733174530178631E-2</v>
      </c>
      <c r="H15" s="629">
        <f t="shared" si="1"/>
        <v>0</v>
      </c>
      <c r="I15" s="276">
        <f t="shared" si="2"/>
        <v>0</v>
      </c>
      <c r="J15" s="630">
        <f>IF(①入力・結果!$E$23="購入者価格",D15-I15,①入力・結果!E35)</f>
        <v>0</v>
      </c>
    </row>
    <row r="16" spans="2:11">
      <c r="B16" s="171" t="s">
        <v>67</v>
      </c>
      <c r="C16" s="329" t="s">
        <v>17</v>
      </c>
      <c r="D16" s="226" t="str">
        <f>IF(①入力・結果!$E$23="購入者価格",①入力・結果!E36,"")</f>
        <v/>
      </c>
      <c r="E16" s="497">
        <v>0.2102043499767286</v>
      </c>
      <c r="F16" s="228">
        <f t="shared" si="0"/>
        <v>0</v>
      </c>
      <c r="G16" s="497">
        <v>2.9858347125721881E-2</v>
      </c>
      <c r="H16" s="268">
        <f t="shared" si="1"/>
        <v>0</v>
      </c>
      <c r="I16" s="274">
        <f t="shared" si="2"/>
        <v>0</v>
      </c>
      <c r="J16" s="229">
        <f>IF(①入力・結果!$E$23="購入者価格",D16-I16,①入力・結果!E36)</f>
        <v>0</v>
      </c>
    </row>
    <row r="17" spans="2:10">
      <c r="B17" s="5" t="s">
        <v>68</v>
      </c>
      <c r="C17" s="328" t="s">
        <v>576</v>
      </c>
      <c r="D17" s="226" t="str">
        <f>IF(①入力・結果!$E$23="購入者価格",①入力・結果!E37,"")</f>
        <v/>
      </c>
      <c r="E17" s="497">
        <v>0.18250225591508584</v>
      </c>
      <c r="F17" s="228">
        <f t="shared" si="0"/>
        <v>0</v>
      </c>
      <c r="G17" s="497">
        <v>2.3247396138689074E-2</v>
      </c>
      <c r="H17" s="268">
        <f t="shared" si="1"/>
        <v>0</v>
      </c>
      <c r="I17" s="274">
        <f t="shared" si="2"/>
        <v>0</v>
      </c>
      <c r="J17" s="229">
        <f>IF(①入力・結果!$E$23="購入者価格",D17-I17,①入力・結果!E37)</f>
        <v>0</v>
      </c>
    </row>
    <row r="18" spans="2:10">
      <c r="B18" s="5" t="s">
        <v>69</v>
      </c>
      <c r="C18" s="328" t="s">
        <v>915</v>
      </c>
      <c r="D18" s="226" t="str">
        <f>IF(①入力・結果!$E$23="購入者価格",①入力・結果!E38,"")</f>
        <v/>
      </c>
      <c r="E18" s="497">
        <v>0.18507577961222504</v>
      </c>
      <c r="F18" s="228">
        <f t="shared" si="0"/>
        <v>0</v>
      </c>
      <c r="G18" s="497">
        <v>3.2262756151137946E-2</v>
      </c>
      <c r="H18" s="268">
        <f t="shared" si="1"/>
        <v>0</v>
      </c>
      <c r="I18" s="274">
        <f t="shared" si="2"/>
        <v>0</v>
      </c>
      <c r="J18" s="229">
        <f>IF(①入力・結果!$E$23="購入者価格",D18-I18,①入力・結果!E38)</f>
        <v>0</v>
      </c>
    </row>
    <row r="19" spans="2:10">
      <c r="B19" s="5" t="s">
        <v>70</v>
      </c>
      <c r="C19" s="328" t="s">
        <v>577</v>
      </c>
      <c r="D19" s="226" t="str">
        <f>IF(①入力・結果!$E$23="購入者価格",①入力・結果!E39,"")</f>
        <v/>
      </c>
      <c r="E19" s="497">
        <v>0.17883092711958865</v>
      </c>
      <c r="F19" s="228">
        <f t="shared" si="0"/>
        <v>0</v>
      </c>
      <c r="G19" s="497">
        <v>6.6266390469080241E-2</v>
      </c>
      <c r="H19" s="268">
        <f t="shared" si="1"/>
        <v>0</v>
      </c>
      <c r="I19" s="274">
        <f t="shared" si="2"/>
        <v>0</v>
      </c>
      <c r="J19" s="229">
        <f>IF(①入力・結果!$E$23="購入者価格",D19-I19,①入力・結果!E39)</f>
        <v>0</v>
      </c>
    </row>
    <row r="20" spans="2:10">
      <c r="B20" s="163" t="s">
        <v>71</v>
      </c>
      <c r="C20" s="330" t="s">
        <v>21</v>
      </c>
      <c r="D20" s="627" t="str">
        <f>IF(①入力・結果!$E$23="購入者価格",①入力・結果!E40,"")</f>
        <v/>
      </c>
      <c r="E20" s="499">
        <v>4.4136106688233458E-2</v>
      </c>
      <c r="F20" s="628">
        <f t="shared" si="0"/>
        <v>0</v>
      </c>
      <c r="G20" s="499">
        <v>3.2261733262567288E-2</v>
      </c>
      <c r="H20" s="629">
        <f t="shared" si="1"/>
        <v>0</v>
      </c>
      <c r="I20" s="276">
        <f t="shared" si="2"/>
        <v>0</v>
      </c>
      <c r="J20" s="630">
        <f>IF(①入力・結果!$E$23="購入者価格",D20-I20,①入力・結果!E40)</f>
        <v>0</v>
      </c>
    </row>
    <row r="21" spans="2:10">
      <c r="B21" s="5" t="s">
        <v>72</v>
      </c>
      <c r="C21" s="328" t="s">
        <v>23</v>
      </c>
      <c r="D21" s="226" t="str">
        <f>IF(①入力・結果!$E$23="購入者価格",①入力・結果!E41,"")</f>
        <v/>
      </c>
      <c r="E21" s="497">
        <v>8.3708278944950448E-2</v>
      </c>
      <c r="F21" s="228">
        <f t="shared" si="0"/>
        <v>0</v>
      </c>
      <c r="G21" s="497">
        <v>3.285179864509119E-2</v>
      </c>
      <c r="H21" s="268">
        <f t="shared" si="1"/>
        <v>0</v>
      </c>
      <c r="I21" s="274">
        <f t="shared" si="2"/>
        <v>0</v>
      </c>
      <c r="J21" s="229">
        <f>IF(①入力・結果!$E$23="購入者価格",D21-I21,①入力・結果!E41)</f>
        <v>0</v>
      </c>
    </row>
    <row r="22" spans="2:10">
      <c r="B22" s="5" t="s">
        <v>73</v>
      </c>
      <c r="C22" s="328" t="s">
        <v>25</v>
      </c>
      <c r="D22" s="226" t="str">
        <f>IF(①入力・結果!$E$23="購入者価格",①入力・結果!E42,"")</f>
        <v/>
      </c>
      <c r="E22" s="497">
        <v>0.10045502275113756</v>
      </c>
      <c r="F22" s="228">
        <f t="shared" si="0"/>
        <v>0</v>
      </c>
      <c r="G22" s="497">
        <v>4.5405048030179286E-2</v>
      </c>
      <c r="H22" s="268">
        <f t="shared" si="1"/>
        <v>0</v>
      </c>
      <c r="I22" s="274">
        <f t="shared" si="2"/>
        <v>0</v>
      </c>
      <c r="J22" s="229">
        <f>IF(①入力・結果!$E$23="購入者価格",D22-I22,①入力・結果!E42)</f>
        <v>0</v>
      </c>
    </row>
    <row r="23" spans="2:10">
      <c r="B23" s="5" t="s">
        <v>74</v>
      </c>
      <c r="C23" s="328" t="s">
        <v>578</v>
      </c>
      <c r="D23" s="226" t="str">
        <f>IF(①入力・結果!$E$23="購入者価格",①入力・結果!E43,"")</f>
        <v/>
      </c>
      <c r="E23" s="497">
        <v>0.12361904485748253</v>
      </c>
      <c r="F23" s="228">
        <f t="shared" si="0"/>
        <v>0</v>
      </c>
      <c r="G23" s="497">
        <v>1.523762577203004E-2</v>
      </c>
      <c r="H23" s="268">
        <f t="shared" si="1"/>
        <v>0</v>
      </c>
      <c r="I23" s="274">
        <f t="shared" si="2"/>
        <v>0</v>
      </c>
      <c r="J23" s="229">
        <f>IF(①入力・結果!$E$23="購入者価格",D23-I23,①入力・結果!E43)</f>
        <v>0</v>
      </c>
    </row>
    <row r="24" spans="2:10">
      <c r="B24" s="5" t="s">
        <v>75</v>
      </c>
      <c r="C24" s="328" t="s">
        <v>579</v>
      </c>
      <c r="D24" s="226" t="str">
        <f>IF(①入力・結果!$E$23="購入者価格",①入力・結果!E44,"")</f>
        <v/>
      </c>
      <c r="E24" s="497">
        <v>0.13307588939694828</v>
      </c>
      <c r="F24" s="228">
        <f t="shared" si="0"/>
        <v>0</v>
      </c>
      <c r="G24" s="497">
        <v>1.3002141799019451E-2</v>
      </c>
      <c r="H24" s="268">
        <f t="shared" si="1"/>
        <v>0</v>
      </c>
      <c r="I24" s="274">
        <f t="shared" si="2"/>
        <v>0</v>
      </c>
      <c r="J24" s="229">
        <f>IF(①入力・結果!$E$23="購入者価格",D24-I24,①入力・結果!E44)</f>
        <v>0</v>
      </c>
    </row>
    <row r="25" spans="2:10">
      <c r="B25" s="5" t="s">
        <v>76</v>
      </c>
      <c r="C25" s="328" t="s">
        <v>580</v>
      </c>
      <c r="D25" s="627" t="str">
        <f>IF(①入力・結果!$E$23="購入者価格",①入力・結果!E45,"")</f>
        <v/>
      </c>
      <c r="E25" s="499">
        <v>0.20693643904416342</v>
      </c>
      <c r="F25" s="628">
        <f t="shared" si="0"/>
        <v>0</v>
      </c>
      <c r="G25" s="499">
        <v>1.5492303281362767E-2</v>
      </c>
      <c r="H25" s="629">
        <f t="shared" si="1"/>
        <v>0</v>
      </c>
      <c r="I25" s="276">
        <f t="shared" si="2"/>
        <v>0</v>
      </c>
      <c r="J25" s="630">
        <f>IF(①入力・結果!$E$23="購入者価格",D25-I25,①入力・結果!E45)</f>
        <v>0</v>
      </c>
    </row>
    <row r="26" spans="2:10">
      <c r="B26" s="171" t="s">
        <v>77</v>
      </c>
      <c r="C26" s="329" t="s">
        <v>287</v>
      </c>
      <c r="D26" s="226" t="str">
        <f>IF(①入力・結果!$E$23="購入者価格",①入力・結果!E46,"")</f>
        <v/>
      </c>
      <c r="E26" s="497">
        <v>6.7975530575738172E-2</v>
      </c>
      <c r="F26" s="228">
        <f t="shared" si="0"/>
        <v>0</v>
      </c>
      <c r="G26" s="497">
        <v>1.0992469247587287E-2</v>
      </c>
      <c r="H26" s="268">
        <f t="shared" si="1"/>
        <v>0</v>
      </c>
      <c r="I26" s="274">
        <f t="shared" si="2"/>
        <v>0</v>
      </c>
      <c r="J26" s="229">
        <f>IF(①入力・結果!$E$23="購入者価格",D26-I26,①入力・結果!E46)</f>
        <v>0</v>
      </c>
    </row>
    <row r="27" spans="2:10">
      <c r="B27" s="5" t="s">
        <v>78</v>
      </c>
      <c r="C27" s="328" t="s">
        <v>60</v>
      </c>
      <c r="D27" s="226" t="str">
        <f>IF(①入力・結果!$E$23="購入者価格",①入力・結果!E47,"")</f>
        <v/>
      </c>
      <c r="E27" s="497">
        <v>0.18806433917009355</v>
      </c>
      <c r="F27" s="228">
        <f t="shared" si="0"/>
        <v>0</v>
      </c>
      <c r="G27" s="497">
        <v>1.1047533625104607E-2</v>
      </c>
      <c r="H27" s="268">
        <f t="shared" si="1"/>
        <v>0</v>
      </c>
      <c r="I27" s="274">
        <f t="shared" si="2"/>
        <v>0</v>
      </c>
      <c r="J27" s="229">
        <f>IF(①入力・結果!$E$23="購入者価格",D27-I27,①入力・結果!E47)</f>
        <v>0</v>
      </c>
    </row>
    <row r="28" spans="2:10">
      <c r="B28" s="5" t="s">
        <v>80</v>
      </c>
      <c r="C28" s="328" t="s">
        <v>959</v>
      </c>
      <c r="D28" s="226" t="str">
        <f>IF(①入力・結果!$E$23="購入者価格",①入力・結果!E48,"")</f>
        <v/>
      </c>
      <c r="E28" s="497">
        <v>0.19345981196454651</v>
      </c>
      <c r="F28" s="228">
        <f t="shared" si="0"/>
        <v>0</v>
      </c>
      <c r="G28" s="497">
        <v>8.7422352933258854E-3</v>
      </c>
      <c r="H28" s="268">
        <f t="shared" si="1"/>
        <v>0</v>
      </c>
      <c r="I28" s="274">
        <f t="shared" si="2"/>
        <v>0</v>
      </c>
      <c r="J28" s="229">
        <f>IF(①入力・結果!$E$23="購入者価格",D28-I28,①入力・結果!E48)</f>
        <v>0</v>
      </c>
    </row>
    <row r="29" spans="2:10">
      <c r="B29" s="5" t="s">
        <v>81</v>
      </c>
      <c r="C29" s="328" t="s">
        <v>61</v>
      </c>
      <c r="D29" s="226" t="str">
        <f>IF(①入力・結果!$E$23="購入者価格",①入力・結果!E49,"")</f>
        <v/>
      </c>
      <c r="E29" s="497">
        <v>9.5804938719456903E-2</v>
      </c>
      <c r="F29" s="228">
        <f t="shared" si="0"/>
        <v>0</v>
      </c>
      <c r="G29" s="497">
        <v>1.8393663790497412E-2</v>
      </c>
      <c r="H29" s="268">
        <f t="shared" si="1"/>
        <v>0</v>
      </c>
      <c r="I29" s="274">
        <f t="shared" si="2"/>
        <v>0</v>
      </c>
      <c r="J29" s="229">
        <f>IF(①入力・結果!$E$23="購入者価格",D29-I29,①入力・結果!E49)</f>
        <v>0</v>
      </c>
    </row>
    <row r="30" spans="2:10">
      <c r="B30" s="163" t="s">
        <v>82</v>
      </c>
      <c r="C30" s="330" t="s">
        <v>31</v>
      </c>
      <c r="D30" s="627" t="str">
        <f>IF(①入力・結果!$E$23="購入者価格",①入力・結果!E50,"")</f>
        <v/>
      </c>
      <c r="E30" s="499">
        <v>0.31022632680150286</v>
      </c>
      <c r="F30" s="628">
        <f t="shared" si="0"/>
        <v>0</v>
      </c>
      <c r="G30" s="499">
        <v>4.8668136516007113E-2</v>
      </c>
      <c r="H30" s="629">
        <f t="shared" si="1"/>
        <v>0</v>
      </c>
      <c r="I30" s="276">
        <f>+F30+H30</f>
        <v>0</v>
      </c>
      <c r="J30" s="630">
        <f>IF(①入力・結果!$E$23="購入者価格",D30-I30,①入力・結果!E50)</f>
        <v>0</v>
      </c>
    </row>
    <row r="31" spans="2:10">
      <c r="B31" s="5" t="s">
        <v>84</v>
      </c>
      <c r="C31" s="328" t="s">
        <v>33</v>
      </c>
      <c r="D31" s="226" t="str">
        <f>IF(①入力・結果!$E$23="購入者価格",①入力・結果!E51,"")</f>
        <v/>
      </c>
      <c r="E31" s="497">
        <v>0</v>
      </c>
      <c r="F31" s="228">
        <f t="shared" si="0"/>
        <v>0</v>
      </c>
      <c r="G31" s="497">
        <v>0</v>
      </c>
      <c r="H31" s="268">
        <f t="shared" si="1"/>
        <v>0</v>
      </c>
      <c r="I31" s="274">
        <f>+F31+H31</f>
        <v>0</v>
      </c>
      <c r="J31" s="229">
        <f>IF(①入力・結果!$E$23="購入者価格",D31-I31,①入力・結果!E51)</f>
        <v>0</v>
      </c>
    </row>
    <row r="32" spans="2:10">
      <c r="B32" s="5" t="s">
        <v>85</v>
      </c>
      <c r="C32" s="328" t="s">
        <v>985</v>
      </c>
      <c r="D32" s="226" t="str">
        <f>IF(①入力・結果!$E$23="購入者価格",①入力・結果!E52,"")</f>
        <v/>
      </c>
      <c r="E32" s="497">
        <v>0</v>
      </c>
      <c r="F32" s="228">
        <f t="shared" si="0"/>
        <v>0</v>
      </c>
      <c r="G32" s="497">
        <v>0</v>
      </c>
      <c r="H32" s="268">
        <f t="shared" si="1"/>
        <v>0</v>
      </c>
      <c r="I32" s="274">
        <f>+F32+H32</f>
        <v>0</v>
      </c>
      <c r="J32" s="229">
        <f>IF(①入力・結果!$E$23="購入者価格",D32-I32,①入力・結果!E52)</f>
        <v>0</v>
      </c>
    </row>
    <row r="33" spans="2:10">
      <c r="B33" s="5" t="s">
        <v>87</v>
      </c>
      <c r="C33" s="328" t="s">
        <v>325</v>
      </c>
      <c r="D33" s="226" t="str">
        <f>IF(①入力・結果!$E$23="購入者価格",①入力・結果!E53,"")</f>
        <v/>
      </c>
      <c r="E33" s="497">
        <v>0</v>
      </c>
      <c r="F33" s="228">
        <f t="shared" si="0"/>
        <v>0</v>
      </c>
      <c r="G33" s="497">
        <v>0</v>
      </c>
      <c r="H33" s="268">
        <f t="shared" si="1"/>
        <v>0</v>
      </c>
      <c r="I33" s="274">
        <f>+F33+H33</f>
        <v>0</v>
      </c>
      <c r="J33" s="229">
        <f>IF(①入力・結果!$E$23="購入者価格",D33-I33,①入力・結果!E53)</f>
        <v>0</v>
      </c>
    </row>
    <row r="34" spans="2:10">
      <c r="B34" s="5" t="s">
        <v>88</v>
      </c>
      <c r="C34" s="328" t="s">
        <v>327</v>
      </c>
      <c r="D34" s="226" t="str">
        <f>IF(①入力・結果!$E$23="購入者価格",①入力・結果!E54,"")</f>
        <v/>
      </c>
      <c r="E34" s="497">
        <v>0</v>
      </c>
      <c r="F34" s="228">
        <f t="shared" si="0"/>
        <v>0</v>
      </c>
      <c r="G34" s="497">
        <v>0</v>
      </c>
      <c r="H34" s="268">
        <f t="shared" si="1"/>
        <v>0</v>
      </c>
      <c r="I34" s="274">
        <f t="shared" si="2"/>
        <v>0</v>
      </c>
      <c r="J34" s="229">
        <f>IF(①入力・結果!$E$23="購入者価格",D34-I34,①入力・結果!E54)</f>
        <v>0</v>
      </c>
    </row>
    <row r="35" spans="2:10">
      <c r="B35" s="5" t="s">
        <v>89</v>
      </c>
      <c r="C35" s="328" t="s">
        <v>37</v>
      </c>
      <c r="D35" s="627" t="str">
        <f>IF(①入力・結果!$E$23="購入者価格",①入力・結果!E55,"")</f>
        <v/>
      </c>
      <c r="E35" s="754">
        <v>0</v>
      </c>
      <c r="F35" s="628">
        <f>-SUM(F11:F34,F36:F47)</f>
        <v>0</v>
      </c>
      <c r="G35" s="499">
        <v>0</v>
      </c>
      <c r="H35" s="629">
        <f t="shared" si="1"/>
        <v>0</v>
      </c>
      <c r="I35" s="276">
        <f>+F35+H35</f>
        <v>0</v>
      </c>
      <c r="J35" s="630">
        <f>IF(①入力・結果!$E$23="購入者価格",D35-I35,①入力・結果!E55)</f>
        <v>0</v>
      </c>
    </row>
    <row r="36" spans="2:10">
      <c r="B36" s="171" t="s">
        <v>91</v>
      </c>
      <c r="C36" s="329" t="s">
        <v>581</v>
      </c>
      <c r="D36" s="226" t="str">
        <f>IF(①入力・結果!$E$23="購入者価格",①入力・結果!E56,"")</f>
        <v/>
      </c>
      <c r="E36" s="497">
        <v>0</v>
      </c>
      <c r="F36" s="228">
        <f t="shared" si="0"/>
        <v>0</v>
      </c>
      <c r="G36" s="497">
        <v>0</v>
      </c>
      <c r="H36" s="268">
        <f t="shared" si="1"/>
        <v>0</v>
      </c>
      <c r="I36" s="274">
        <f t="shared" si="2"/>
        <v>0</v>
      </c>
      <c r="J36" s="229">
        <f>IF(①入力・結果!$E$23="購入者価格",D36-I36,①入力・結果!E56)</f>
        <v>0</v>
      </c>
    </row>
    <row r="37" spans="2:10">
      <c r="B37" s="5" t="s">
        <v>92</v>
      </c>
      <c r="C37" s="328" t="s">
        <v>40</v>
      </c>
      <c r="D37" s="226" t="str">
        <f>IF(①入力・結果!$E$23="購入者価格",①入力・結果!E57,"")</f>
        <v/>
      </c>
      <c r="E37" s="497">
        <v>0</v>
      </c>
      <c r="F37" s="228">
        <f t="shared" si="0"/>
        <v>0</v>
      </c>
      <c r="G37" s="497">
        <v>0</v>
      </c>
      <c r="H37" s="268">
        <f t="shared" si="1"/>
        <v>0</v>
      </c>
      <c r="I37" s="274">
        <f t="shared" si="2"/>
        <v>0</v>
      </c>
      <c r="J37" s="229">
        <f>IF(①入力・結果!$E$23="購入者価格",D37-I37,①入力・結果!E57)</f>
        <v>0</v>
      </c>
    </row>
    <row r="38" spans="2:10">
      <c r="B38" s="5" t="s">
        <v>93</v>
      </c>
      <c r="C38" s="328" t="s">
        <v>582</v>
      </c>
      <c r="D38" s="226" t="str">
        <f>IF(①入力・結果!$E$23="購入者価格",①入力・結果!E58,"")</f>
        <v/>
      </c>
      <c r="E38" s="497">
        <v>0</v>
      </c>
      <c r="F38" s="228">
        <f t="shared" si="0"/>
        <v>0</v>
      </c>
      <c r="G38" s="754">
        <v>0</v>
      </c>
      <c r="H38" s="268">
        <f>-SUM(H11:H37,H39:H47)</f>
        <v>0</v>
      </c>
      <c r="I38" s="274">
        <f t="shared" si="2"/>
        <v>0</v>
      </c>
      <c r="J38" s="229">
        <f>IF(①入力・結果!$E$23="購入者価格",D38-I38,①入力・結果!E58)</f>
        <v>0</v>
      </c>
    </row>
    <row r="39" spans="2:10">
      <c r="B39" s="5" t="s">
        <v>94</v>
      </c>
      <c r="C39" s="328" t="s">
        <v>494</v>
      </c>
      <c r="D39" s="226" t="str">
        <f>IF(①入力・結果!$E$23="購入者価格",①入力・結果!E59,"")</f>
        <v/>
      </c>
      <c r="E39" s="497">
        <v>3.4860428283664195E-2</v>
      </c>
      <c r="F39" s="228">
        <f t="shared" si="0"/>
        <v>0</v>
      </c>
      <c r="G39" s="497">
        <v>4.8157099782349484E-3</v>
      </c>
      <c r="H39" s="268">
        <f t="shared" si="1"/>
        <v>0</v>
      </c>
      <c r="I39" s="274">
        <f t="shared" si="2"/>
        <v>0</v>
      </c>
      <c r="J39" s="229">
        <f>IF(①入力・結果!$E$23="購入者価格",D39-I39,①入力・結果!E59)</f>
        <v>0</v>
      </c>
    </row>
    <row r="40" spans="2:10">
      <c r="B40" s="163" t="s">
        <v>95</v>
      </c>
      <c r="C40" s="330" t="s">
        <v>44</v>
      </c>
      <c r="D40" s="627" t="str">
        <f>IF(①入力・結果!$E$23="購入者価格",①入力・結果!E60,"")</f>
        <v/>
      </c>
      <c r="E40" s="499">
        <v>0</v>
      </c>
      <c r="F40" s="628">
        <f t="shared" si="0"/>
        <v>0</v>
      </c>
      <c r="G40" s="499">
        <v>0</v>
      </c>
      <c r="H40" s="629">
        <f t="shared" si="1"/>
        <v>0</v>
      </c>
      <c r="I40" s="276">
        <f t="shared" si="2"/>
        <v>0</v>
      </c>
      <c r="J40" s="630">
        <f>IF(①入力・結果!$E$23="購入者価格",D40-I40,①入力・結果!E60)</f>
        <v>0</v>
      </c>
    </row>
    <row r="41" spans="2:10">
      <c r="B41" s="171" t="s">
        <v>96</v>
      </c>
      <c r="C41" s="329" t="s">
        <v>583</v>
      </c>
      <c r="D41" s="631" t="str">
        <f>IF(①入力・結果!$E$23="購入者価格",①入力・結果!E61,"")</f>
        <v/>
      </c>
      <c r="E41" s="498">
        <v>0</v>
      </c>
      <c r="F41" s="632">
        <f t="shared" si="0"/>
        <v>0</v>
      </c>
      <c r="G41" s="498">
        <v>1.4608411105731505E-5</v>
      </c>
      <c r="H41" s="633">
        <f t="shared" si="1"/>
        <v>0</v>
      </c>
      <c r="I41" s="275">
        <f>+F41+H41</f>
        <v>0</v>
      </c>
      <c r="J41" s="634">
        <f>IF(①入力・結果!$E$23="購入者価格",D41-I41,①入力・結果!E61)</f>
        <v>0</v>
      </c>
    </row>
    <row r="42" spans="2:10">
      <c r="B42" s="5" t="s">
        <v>97</v>
      </c>
      <c r="C42" s="328" t="s">
        <v>584</v>
      </c>
      <c r="D42" s="226" t="str">
        <f>IF(①入力・結果!$E$23="購入者価格",①入力・結果!E62,"")</f>
        <v/>
      </c>
      <c r="E42" s="497">
        <v>0</v>
      </c>
      <c r="F42" s="228">
        <f t="shared" si="0"/>
        <v>0</v>
      </c>
      <c r="G42" s="497">
        <v>0</v>
      </c>
      <c r="H42" s="268">
        <f t="shared" si="1"/>
        <v>0</v>
      </c>
      <c r="I42" s="274">
        <f>+F42+H42</f>
        <v>0</v>
      </c>
      <c r="J42" s="229">
        <f>IF(①入力・結果!$E$23="購入者価格",D42-I42,①入力・結果!E62)</f>
        <v>0</v>
      </c>
    </row>
    <row r="43" spans="2:10">
      <c r="B43" s="5" t="s">
        <v>98</v>
      </c>
      <c r="C43" s="328" t="s">
        <v>917</v>
      </c>
      <c r="D43" s="226" t="str">
        <f>IF(①入力・結果!$E$23="購入者価格",①入力・結果!E63,"")</f>
        <v/>
      </c>
      <c r="E43" s="497">
        <v>0</v>
      </c>
      <c r="F43" s="228">
        <f t="shared" si="0"/>
        <v>0</v>
      </c>
      <c r="G43" s="497">
        <v>0</v>
      </c>
      <c r="H43" s="268">
        <f t="shared" si="1"/>
        <v>0</v>
      </c>
      <c r="I43" s="274">
        <f>+F43+H43</f>
        <v>0</v>
      </c>
      <c r="J43" s="229">
        <f>IF(①入力・結果!$E$23="購入者価格",D43-I43,①入力・結果!E63)</f>
        <v>0</v>
      </c>
    </row>
    <row r="44" spans="2:10">
      <c r="B44" s="5" t="s">
        <v>497</v>
      </c>
      <c r="C44" s="328" t="s">
        <v>585</v>
      </c>
      <c r="D44" s="226" t="str">
        <f>IF(①入力・結果!$E$23="購入者価格",①入力・結果!E64,"")</f>
        <v/>
      </c>
      <c r="E44" s="497">
        <v>0</v>
      </c>
      <c r="F44" s="228">
        <f t="shared" si="0"/>
        <v>0</v>
      </c>
      <c r="G44" s="497">
        <v>0</v>
      </c>
      <c r="H44" s="268">
        <f t="shared" si="1"/>
        <v>0</v>
      </c>
      <c r="I44" s="274">
        <f t="shared" ref="I44:I47" si="3">+F44+H44</f>
        <v>0</v>
      </c>
      <c r="J44" s="229">
        <f>IF(①入力・結果!$E$23="購入者価格",D44-I44,①入力・結果!E64)</f>
        <v>0</v>
      </c>
    </row>
    <row r="45" spans="2:10">
      <c r="B45" s="163" t="s">
        <v>499</v>
      </c>
      <c r="C45" s="330" t="s">
        <v>586</v>
      </c>
      <c r="D45" s="635" t="str">
        <f>IF(①入力・結果!$E$23="購入者価格",①入力・結果!E65,"")</f>
        <v/>
      </c>
      <c r="E45" s="499">
        <v>2.4990378704198883E-5</v>
      </c>
      <c r="F45" s="628">
        <f t="shared" si="0"/>
        <v>0</v>
      </c>
      <c r="G45" s="499">
        <v>9.9961514816795531E-6</v>
      </c>
      <c r="H45" s="629">
        <f t="shared" si="1"/>
        <v>0</v>
      </c>
      <c r="I45" s="276">
        <f t="shared" si="3"/>
        <v>0</v>
      </c>
      <c r="J45" s="630">
        <f>IF(①入力・結果!$E$23="購入者価格",D45-I45,①入力・結果!E65)</f>
        <v>0</v>
      </c>
    </row>
    <row r="46" spans="2:10">
      <c r="B46" s="5" t="s">
        <v>500</v>
      </c>
      <c r="C46" s="328" t="s">
        <v>51</v>
      </c>
      <c r="D46" s="226" t="str">
        <f>IF(①入力・結果!$E$23="購入者価格",①入力・結果!E66,"")</f>
        <v/>
      </c>
      <c r="E46" s="497">
        <v>0</v>
      </c>
      <c r="F46" s="228">
        <f t="shared" si="0"/>
        <v>0</v>
      </c>
      <c r="G46" s="497">
        <v>0</v>
      </c>
      <c r="H46" s="268">
        <f t="shared" si="1"/>
        <v>0</v>
      </c>
      <c r="I46" s="274">
        <f t="shared" si="3"/>
        <v>0</v>
      </c>
      <c r="J46" s="229">
        <f>IF(①入力・結果!$E$23="購入者価格",D46-I46,①入力・結果!E66)</f>
        <v>0</v>
      </c>
    </row>
    <row r="47" spans="2:10" ht="11.5" thickBot="1">
      <c r="B47" s="5" t="s">
        <v>501</v>
      </c>
      <c r="C47" s="331" t="s">
        <v>52</v>
      </c>
      <c r="D47" s="226" t="str">
        <f>IF(①入力・結果!$E$23="購入者価格",①入力・結果!E67,"")</f>
        <v/>
      </c>
      <c r="E47" s="497">
        <v>1.5758226488978715E-2</v>
      </c>
      <c r="F47" s="228">
        <f t="shared" si="0"/>
        <v>0</v>
      </c>
      <c r="G47" s="497">
        <v>3.6042864060296005E-2</v>
      </c>
      <c r="H47" s="268">
        <f t="shared" si="1"/>
        <v>0</v>
      </c>
      <c r="I47" s="274">
        <f t="shared" si="3"/>
        <v>0</v>
      </c>
      <c r="J47" s="229">
        <f>IF(①入力・結果!$E$23="購入者価格",D47-I47,①入力・結果!E67)</f>
        <v>0</v>
      </c>
    </row>
    <row r="48" spans="2:10" ht="11.5" thickBot="1">
      <c r="B48" s="23"/>
      <c r="C48" s="12" t="s">
        <v>370</v>
      </c>
      <c r="D48" s="227" t="str">
        <f>IF(①入力・結果!$E$23="購入者価格",①入力・結果!E68,"")</f>
        <v/>
      </c>
      <c r="E48" s="500"/>
      <c r="F48" s="80"/>
      <c r="G48" s="500"/>
      <c r="H48" s="269"/>
      <c r="I48" s="277"/>
      <c r="J48" s="230">
        <f>SUM(J11:J47)</f>
        <v>0</v>
      </c>
    </row>
    <row r="49" spans="3:10" ht="11.25" customHeight="1">
      <c r="E49" s="125"/>
      <c r="F49" s="891" t="s">
        <v>1001</v>
      </c>
      <c r="G49" s="891"/>
      <c r="H49" s="891"/>
      <c r="I49" s="891"/>
      <c r="J49" s="891"/>
    </row>
    <row r="50" spans="3:10">
      <c r="C50" s="28"/>
      <c r="D50" s="126"/>
      <c r="E50" s="126"/>
      <c r="F50" s="892"/>
      <c r="G50" s="892"/>
      <c r="H50" s="892"/>
      <c r="I50" s="892"/>
      <c r="J50" s="892"/>
    </row>
    <row r="51" spans="3:10">
      <c r="F51" s="883" t="s">
        <v>484</v>
      </c>
      <c r="G51" s="883"/>
      <c r="H51" s="883"/>
      <c r="I51" s="883"/>
      <c r="J51" s="883"/>
    </row>
    <row r="52" spans="3:10">
      <c r="F52" s="883" t="s">
        <v>485</v>
      </c>
      <c r="G52" s="883"/>
      <c r="H52" s="883"/>
      <c r="I52" s="883"/>
      <c r="J52" s="883"/>
    </row>
  </sheetData>
  <sheetProtection sheet="1" selectLockedCells="1" selectUnlockedCells="1"/>
  <mergeCells count="6">
    <mergeCell ref="B2:C3"/>
    <mergeCell ref="F52:J52"/>
    <mergeCell ref="B5:C10"/>
    <mergeCell ref="F4:J4"/>
    <mergeCell ref="F49:J50"/>
    <mergeCell ref="F51:J51"/>
  </mergeCells>
  <phoneticPr fontId="2"/>
  <pageMargins left="0.55118110236220474" right="0.19685039370078741" top="0.74803149606299213" bottom="0.74803149606299213" header="0.31496062992125984" footer="0.31496062992125984"/>
  <pageSetup paperSize="9" scale="67" orientation="portrait" r:id="rId1"/>
  <headerFooter>
    <oddHeader>&amp;L&amp;"ＭＳ ゴシック,標準"&amp;F&amp;C&amp;"ＭＳ ゴシック,標準"&amp;A&amp;R&amp;"ＭＳ ゴシック,標準"&amp;D_&amp;T</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AL52"/>
  <sheetViews>
    <sheetView showGridLines="0" zoomScaleNormal="100" workbookViewId="0">
      <pane xSplit="3" ySplit="14" topLeftCell="D15" activePane="bottomRight" state="frozen"/>
      <selection pane="topRight" activeCell="D1" sqref="D1"/>
      <selection pane="bottomLeft" activeCell="A15" sqref="A15"/>
      <selection pane="bottomRight"/>
    </sheetView>
  </sheetViews>
  <sheetFormatPr defaultColWidth="9.33203125" defaultRowHeight="11"/>
  <cols>
    <col min="1" max="1" width="1.77734375" style="1" customWidth="1"/>
    <col min="2" max="2" width="3.77734375" style="1" customWidth="1"/>
    <col min="3" max="3" width="27.109375" style="1" bestFit="1" customWidth="1"/>
    <col min="4" max="4" width="13.33203125" style="6" customWidth="1"/>
    <col min="5" max="5" width="13.33203125" style="1" customWidth="1"/>
    <col min="6" max="6" width="13.33203125" style="6" customWidth="1"/>
    <col min="7" max="7" width="13.33203125" style="1" customWidth="1"/>
    <col min="8" max="8" width="13.33203125" style="6" customWidth="1"/>
    <col min="9" max="9" width="13.33203125" style="1" customWidth="1"/>
    <col min="10" max="10" width="13.33203125" style="6" customWidth="1"/>
    <col min="11" max="11" width="13.33203125" style="1" customWidth="1"/>
    <col min="12" max="13" width="13.33203125" style="6" customWidth="1"/>
    <col min="14" max="14" width="13.33203125" style="1" customWidth="1"/>
    <col min="15" max="18" width="13.33203125" style="6" customWidth="1"/>
    <col min="19" max="19" width="13.33203125" style="1" customWidth="1"/>
    <col min="20" max="20" width="13.33203125" style="6" customWidth="1"/>
    <col min="21" max="21" width="13.33203125" style="1" customWidth="1"/>
    <col min="22" max="22" width="13.33203125" style="9" customWidth="1"/>
    <col min="23" max="29" width="13.33203125" style="6" customWidth="1"/>
    <col min="30" max="30" width="2.6640625" style="1" customWidth="1"/>
    <col min="31" max="38" width="13.33203125" style="1" customWidth="1"/>
    <col min="39" max="16384" width="9.33203125" style="1"/>
  </cols>
  <sheetData>
    <row r="2" spans="2:38">
      <c r="B2" s="882" t="s">
        <v>373</v>
      </c>
      <c r="C2" s="882"/>
    </row>
    <row r="3" spans="2:38">
      <c r="B3" s="882"/>
      <c r="C3" s="882"/>
    </row>
    <row r="4" spans="2:38" ht="11.5" thickBot="1">
      <c r="Y4" s="932" t="s">
        <v>461</v>
      </c>
      <c r="Z4" s="932"/>
      <c r="AA4" s="932"/>
      <c r="AB4" s="932"/>
      <c r="AC4" s="932"/>
      <c r="AE4" s="955" t="s">
        <v>522</v>
      </c>
      <c r="AF4" s="955"/>
      <c r="AG4" s="955"/>
      <c r="AH4" s="955"/>
      <c r="AI4" s="955"/>
      <c r="AJ4" s="955"/>
      <c r="AK4" s="955"/>
      <c r="AL4" s="955"/>
    </row>
    <row r="5" spans="2:38" s="2" customFormat="1">
      <c r="B5" s="901" t="s">
        <v>553</v>
      </c>
      <c r="C5" s="902"/>
      <c r="D5" s="29"/>
      <c r="E5" s="501"/>
      <c r="F5" s="915" t="s">
        <v>130</v>
      </c>
      <c r="G5" s="916"/>
      <c r="H5" s="916"/>
      <c r="I5" s="916"/>
      <c r="J5" s="917"/>
      <c r="K5" s="515"/>
      <c r="L5" s="30"/>
      <c r="M5" s="30"/>
      <c r="N5" s="501"/>
      <c r="O5" s="915" t="s">
        <v>110</v>
      </c>
      <c r="P5" s="916"/>
      <c r="Q5" s="917"/>
      <c r="R5" s="29"/>
      <c r="S5" s="501"/>
      <c r="T5" s="30"/>
      <c r="U5" s="525"/>
      <c r="V5" s="31"/>
      <c r="W5" s="218"/>
      <c r="X5" s="915" t="s">
        <v>117</v>
      </c>
      <c r="Y5" s="916"/>
      <c r="Z5" s="917"/>
      <c r="AA5" s="915" t="s">
        <v>131</v>
      </c>
      <c r="AB5" s="916"/>
      <c r="AC5" s="917"/>
      <c r="AE5" s="964" t="s">
        <v>523</v>
      </c>
      <c r="AF5" s="965"/>
      <c r="AG5" s="966" t="s">
        <v>110</v>
      </c>
      <c r="AH5" s="967"/>
      <c r="AI5" s="964" t="s">
        <v>117</v>
      </c>
      <c r="AJ5" s="968"/>
      <c r="AK5" s="967" t="s">
        <v>131</v>
      </c>
      <c r="AL5" s="969"/>
    </row>
    <row r="6" spans="2:38" s="2" customFormat="1" ht="22">
      <c r="B6" s="903"/>
      <c r="C6" s="904"/>
      <c r="D6" s="907" t="s">
        <v>427</v>
      </c>
      <c r="E6" s="502" t="s">
        <v>154</v>
      </c>
      <c r="F6" s="911" t="s">
        <v>132</v>
      </c>
      <c r="G6" s="32"/>
      <c r="H6" s="893" t="s">
        <v>133</v>
      </c>
      <c r="I6" s="108"/>
      <c r="J6" s="896" t="s">
        <v>134</v>
      </c>
      <c r="K6" s="930" t="s">
        <v>155</v>
      </c>
      <c r="L6" s="928" t="s">
        <v>135</v>
      </c>
      <c r="M6" s="928" t="s">
        <v>383</v>
      </c>
      <c r="N6" s="926" t="s">
        <v>572</v>
      </c>
      <c r="O6" s="933" t="s">
        <v>386</v>
      </c>
      <c r="P6" s="918" t="s">
        <v>387</v>
      </c>
      <c r="Q6" s="921" t="s">
        <v>388</v>
      </c>
      <c r="R6" s="907" t="s">
        <v>404</v>
      </c>
      <c r="S6" s="900" t="s">
        <v>403</v>
      </c>
      <c r="T6" s="928" t="s">
        <v>400</v>
      </c>
      <c r="U6" s="900" t="s">
        <v>405</v>
      </c>
      <c r="V6" s="940" t="s">
        <v>401</v>
      </c>
      <c r="W6" s="942" t="s">
        <v>402</v>
      </c>
      <c r="X6" s="933" t="s">
        <v>391</v>
      </c>
      <c r="Y6" s="918" t="s">
        <v>387</v>
      </c>
      <c r="Z6" s="921" t="s">
        <v>390</v>
      </c>
      <c r="AA6" s="933" t="s">
        <v>391</v>
      </c>
      <c r="AB6" s="918" t="s">
        <v>389</v>
      </c>
      <c r="AC6" s="921" t="s">
        <v>390</v>
      </c>
      <c r="AD6" s="3"/>
      <c r="AE6" s="465" t="s">
        <v>520</v>
      </c>
      <c r="AF6" s="470" t="s">
        <v>521</v>
      </c>
      <c r="AG6" s="465" t="s">
        <v>520</v>
      </c>
      <c r="AH6" s="470" t="s">
        <v>521</v>
      </c>
      <c r="AI6" s="465" t="s">
        <v>520</v>
      </c>
      <c r="AJ6" s="466" t="s">
        <v>521</v>
      </c>
      <c r="AK6" s="472" t="s">
        <v>520</v>
      </c>
      <c r="AL6" s="466" t="s">
        <v>521</v>
      </c>
    </row>
    <row r="7" spans="2:38" s="2" customFormat="1">
      <c r="B7" s="903"/>
      <c r="C7" s="904"/>
      <c r="D7" s="907"/>
      <c r="E7" s="502"/>
      <c r="F7" s="911"/>
      <c r="G7" s="937" t="s">
        <v>136</v>
      </c>
      <c r="H7" s="894"/>
      <c r="I7" s="899" t="s">
        <v>137</v>
      </c>
      <c r="J7" s="897"/>
      <c r="K7" s="930"/>
      <c r="L7" s="928"/>
      <c r="M7" s="928"/>
      <c r="N7" s="926"/>
      <c r="O7" s="911"/>
      <c r="P7" s="919"/>
      <c r="Q7" s="922"/>
      <c r="R7" s="907"/>
      <c r="S7" s="900"/>
      <c r="T7" s="928"/>
      <c r="U7" s="900"/>
      <c r="V7" s="940"/>
      <c r="W7" s="942"/>
      <c r="X7" s="911"/>
      <c r="Y7" s="919"/>
      <c r="Z7" s="922"/>
      <c r="AA7" s="911"/>
      <c r="AB7" s="919"/>
      <c r="AC7" s="922"/>
      <c r="AD7" s="210"/>
      <c r="AE7" s="467"/>
      <c r="AF7" s="305"/>
      <c r="AG7" s="467"/>
      <c r="AH7" s="305"/>
      <c r="AI7" s="467"/>
      <c r="AJ7" s="468"/>
      <c r="AK7" s="473"/>
      <c r="AL7" s="468"/>
    </row>
    <row r="8" spans="2:38" s="2" customFormat="1">
      <c r="B8" s="903"/>
      <c r="C8" s="904"/>
      <c r="D8" s="908"/>
      <c r="E8" s="502"/>
      <c r="F8" s="912"/>
      <c r="G8" s="938"/>
      <c r="H8" s="895"/>
      <c r="I8" s="900"/>
      <c r="J8" s="898"/>
      <c r="K8" s="931"/>
      <c r="L8" s="928"/>
      <c r="M8" s="929"/>
      <c r="N8" s="927"/>
      <c r="O8" s="912"/>
      <c r="P8" s="920"/>
      <c r="Q8" s="923"/>
      <c r="R8" s="908"/>
      <c r="S8" s="939"/>
      <c r="T8" s="929"/>
      <c r="U8" s="939"/>
      <c r="V8" s="941"/>
      <c r="W8" s="943"/>
      <c r="X8" s="911"/>
      <c r="Y8" s="920"/>
      <c r="Z8" s="922"/>
      <c r="AA8" s="911"/>
      <c r="AB8" s="919"/>
      <c r="AC8" s="922"/>
      <c r="AE8" s="467"/>
      <c r="AF8" s="305"/>
      <c r="AG8" s="467"/>
      <c r="AH8" s="305"/>
      <c r="AI8" s="467"/>
      <c r="AJ8" s="468"/>
      <c r="AK8" s="473"/>
      <c r="AL8" s="468"/>
    </row>
    <row r="9" spans="2:38" s="2" customFormat="1">
      <c r="B9" s="903"/>
      <c r="C9" s="904"/>
      <c r="D9" s="194" t="s">
        <v>126</v>
      </c>
      <c r="E9" s="502" t="s">
        <v>512</v>
      </c>
      <c r="F9" s="306" t="s">
        <v>127</v>
      </c>
      <c r="G9" s="508" t="s">
        <v>118</v>
      </c>
      <c r="H9" s="208" t="s">
        <v>128</v>
      </c>
      <c r="I9" s="514" t="s">
        <v>119</v>
      </c>
      <c r="J9" s="209" t="s">
        <v>129</v>
      </c>
      <c r="K9" s="494" t="s">
        <v>120</v>
      </c>
      <c r="L9" s="195" t="s">
        <v>138</v>
      </c>
      <c r="M9" s="195" t="s">
        <v>139</v>
      </c>
      <c r="N9" s="502" t="s">
        <v>121</v>
      </c>
      <c r="O9" s="310" t="s">
        <v>140</v>
      </c>
      <c r="P9" s="196" t="s">
        <v>141</v>
      </c>
      <c r="Q9" s="200" t="s">
        <v>142</v>
      </c>
      <c r="R9" s="219" t="s">
        <v>143</v>
      </c>
      <c r="S9" s="516" t="s">
        <v>122</v>
      </c>
      <c r="T9" s="195" t="s">
        <v>144</v>
      </c>
      <c r="U9" s="516" t="s">
        <v>145</v>
      </c>
      <c r="V9" s="197" t="s">
        <v>146</v>
      </c>
      <c r="W9" s="220" t="s">
        <v>147</v>
      </c>
      <c r="X9" s="316" t="s">
        <v>148</v>
      </c>
      <c r="Y9" s="198" t="s">
        <v>149</v>
      </c>
      <c r="Z9" s="199" t="s">
        <v>150</v>
      </c>
      <c r="AA9" s="310" t="s">
        <v>151</v>
      </c>
      <c r="AB9" s="196" t="s">
        <v>152</v>
      </c>
      <c r="AC9" s="200" t="s">
        <v>153</v>
      </c>
      <c r="AE9" s="469" t="s">
        <v>524</v>
      </c>
      <c r="AF9" s="471" t="s">
        <v>525</v>
      </c>
      <c r="AG9" s="469" t="s">
        <v>526</v>
      </c>
      <c r="AH9" s="471" t="s">
        <v>527</v>
      </c>
      <c r="AI9" s="469" t="s">
        <v>528</v>
      </c>
      <c r="AJ9" s="415" t="s">
        <v>529</v>
      </c>
      <c r="AK9" s="474" t="s">
        <v>530</v>
      </c>
      <c r="AL9" s="415" t="s">
        <v>531</v>
      </c>
    </row>
    <row r="10" spans="2:38" s="2" customFormat="1" ht="11.25" customHeight="1">
      <c r="B10" s="903"/>
      <c r="C10" s="904"/>
      <c r="D10" s="194"/>
      <c r="E10" s="502"/>
      <c r="F10" s="306" t="s">
        <v>434</v>
      </c>
      <c r="G10" s="508"/>
      <c r="H10" s="208" t="s">
        <v>435</v>
      </c>
      <c r="I10" s="514"/>
      <c r="J10" s="209" t="s">
        <v>436</v>
      </c>
      <c r="K10" s="516"/>
      <c r="L10" s="195" t="s">
        <v>437</v>
      </c>
      <c r="M10" s="195" t="s">
        <v>438</v>
      </c>
      <c r="N10" s="522"/>
      <c r="O10" s="310" t="s">
        <v>486</v>
      </c>
      <c r="P10" s="196" t="s">
        <v>439</v>
      </c>
      <c r="Q10" s="200" t="s">
        <v>440</v>
      </c>
      <c r="R10" s="219" t="s">
        <v>441</v>
      </c>
      <c r="S10" s="950"/>
      <c r="T10" s="195" t="s">
        <v>442</v>
      </c>
      <c r="U10" s="516"/>
      <c r="V10" s="197" t="s">
        <v>443</v>
      </c>
      <c r="W10" s="220" t="s">
        <v>444</v>
      </c>
      <c r="X10" s="316" t="s">
        <v>487</v>
      </c>
      <c r="Y10" s="198" t="s">
        <v>445</v>
      </c>
      <c r="Z10" s="199" t="s">
        <v>446</v>
      </c>
      <c r="AA10" s="310" t="s">
        <v>447</v>
      </c>
      <c r="AB10" s="196" t="s">
        <v>448</v>
      </c>
      <c r="AC10" s="200" t="s">
        <v>449</v>
      </c>
      <c r="AE10" s="467" t="s">
        <v>556</v>
      </c>
      <c r="AF10" s="305" t="s">
        <v>557</v>
      </c>
      <c r="AG10" s="467" t="s">
        <v>554</v>
      </c>
      <c r="AH10" s="305" t="s">
        <v>555</v>
      </c>
      <c r="AI10" s="467" t="s">
        <v>558</v>
      </c>
      <c r="AJ10" s="468" t="s">
        <v>559</v>
      </c>
      <c r="AK10" s="473" t="s">
        <v>560</v>
      </c>
      <c r="AL10" s="468" t="s">
        <v>561</v>
      </c>
    </row>
    <row r="11" spans="2:38" ht="11.25" customHeight="1">
      <c r="B11" s="903"/>
      <c r="C11" s="904"/>
      <c r="D11" s="909" t="s">
        <v>426</v>
      </c>
      <c r="E11" s="503"/>
      <c r="F11" s="913" t="s">
        <v>475</v>
      </c>
      <c r="G11" s="509"/>
      <c r="H11" s="33"/>
      <c r="I11" s="509"/>
      <c r="J11" s="109"/>
      <c r="K11" s="517"/>
      <c r="L11" s="7"/>
      <c r="M11" s="214"/>
      <c r="N11" s="523"/>
      <c r="O11" s="311"/>
      <c r="P11" s="35"/>
      <c r="Q11" s="201"/>
      <c r="R11" s="221"/>
      <c r="S11" s="950"/>
      <c r="T11" s="7"/>
      <c r="U11" s="526"/>
      <c r="V11" s="10"/>
      <c r="W11" s="81"/>
      <c r="X11" s="317"/>
      <c r="Y11" s="36"/>
      <c r="Z11" s="112"/>
      <c r="AA11" s="311"/>
      <c r="AB11" s="33"/>
      <c r="AC11" s="109"/>
      <c r="AE11" s="956" t="s">
        <v>513</v>
      </c>
      <c r="AF11" s="958" t="s">
        <v>513</v>
      </c>
      <c r="AG11" s="956" t="s">
        <v>513</v>
      </c>
      <c r="AH11" s="958" t="s">
        <v>513</v>
      </c>
      <c r="AI11" s="956" t="s">
        <v>513</v>
      </c>
      <c r="AJ11" s="960" t="s">
        <v>513</v>
      </c>
      <c r="AK11" s="962"/>
      <c r="AL11" s="960"/>
    </row>
    <row r="12" spans="2:38" ht="12" customHeight="1">
      <c r="B12" s="903"/>
      <c r="C12" s="904"/>
      <c r="D12" s="909"/>
      <c r="E12" s="503"/>
      <c r="F12" s="913"/>
      <c r="G12" s="509"/>
      <c r="H12" s="33"/>
      <c r="I12" s="509"/>
      <c r="J12" s="109"/>
      <c r="K12" s="924"/>
      <c r="L12" s="7"/>
      <c r="M12" s="214"/>
      <c r="N12" s="948"/>
      <c r="O12" s="311"/>
      <c r="P12" s="35"/>
      <c r="Q12" s="201"/>
      <c r="R12" s="221"/>
      <c r="S12" s="950"/>
      <c r="T12" s="7"/>
      <c r="U12" s="526"/>
      <c r="V12" s="10"/>
      <c r="W12" s="81"/>
      <c r="X12" s="317"/>
      <c r="Y12" s="36"/>
      <c r="Z12" s="112"/>
      <c r="AA12" s="311"/>
      <c r="AB12" s="33"/>
      <c r="AC12" s="109"/>
      <c r="AE12" s="956"/>
      <c r="AF12" s="958"/>
      <c r="AG12" s="956"/>
      <c r="AH12" s="958"/>
      <c r="AI12" s="956"/>
      <c r="AJ12" s="960"/>
      <c r="AK12" s="962"/>
      <c r="AL12" s="960"/>
    </row>
    <row r="13" spans="2:38">
      <c r="B13" s="903"/>
      <c r="C13" s="904"/>
      <c r="D13" s="909"/>
      <c r="E13" s="503"/>
      <c r="F13" s="913"/>
      <c r="G13" s="509"/>
      <c r="H13" s="33"/>
      <c r="I13" s="509"/>
      <c r="J13" s="109"/>
      <c r="K13" s="924"/>
      <c r="L13" s="7"/>
      <c r="M13" s="214"/>
      <c r="N13" s="948"/>
      <c r="O13" s="311"/>
      <c r="P13" s="35"/>
      <c r="Q13" s="201"/>
      <c r="R13" s="221"/>
      <c r="S13" s="950"/>
      <c r="T13" s="7"/>
      <c r="U13" s="526"/>
      <c r="V13" s="10"/>
      <c r="W13" s="81"/>
      <c r="X13" s="317"/>
      <c r="Y13" s="36"/>
      <c r="Z13" s="112"/>
      <c r="AA13" s="311"/>
      <c r="AB13" s="33"/>
      <c r="AC13" s="109"/>
      <c r="AE13" s="956"/>
      <c r="AF13" s="958"/>
      <c r="AG13" s="956"/>
      <c r="AH13" s="958"/>
      <c r="AI13" s="956"/>
      <c r="AJ13" s="960"/>
      <c r="AK13" s="962"/>
      <c r="AL13" s="960"/>
    </row>
    <row r="14" spans="2:38" ht="11.5" thickBot="1">
      <c r="B14" s="905"/>
      <c r="C14" s="906"/>
      <c r="D14" s="910"/>
      <c r="E14" s="504"/>
      <c r="F14" s="914"/>
      <c r="G14" s="510"/>
      <c r="H14" s="34"/>
      <c r="I14" s="510"/>
      <c r="J14" s="110"/>
      <c r="K14" s="925"/>
      <c r="L14" s="8"/>
      <c r="M14" s="215"/>
      <c r="N14" s="949"/>
      <c r="O14" s="312"/>
      <c r="P14" s="216"/>
      <c r="Q14" s="217"/>
      <c r="R14" s="222"/>
      <c r="S14" s="951"/>
      <c r="T14" s="8"/>
      <c r="U14" s="527"/>
      <c r="V14" s="11"/>
      <c r="W14" s="223"/>
      <c r="X14" s="318"/>
      <c r="Y14" s="224"/>
      <c r="Z14" s="225"/>
      <c r="AA14" s="312"/>
      <c r="AB14" s="34"/>
      <c r="AC14" s="110"/>
      <c r="AE14" s="957"/>
      <c r="AF14" s="959"/>
      <c r="AG14" s="957"/>
      <c r="AH14" s="959"/>
      <c r="AI14" s="957"/>
      <c r="AJ14" s="961"/>
      <c r="AK14" s="963"/>
      <c r="AL14" s="961"/>
    </row>
    <row r="15" spans="2:38">
      <c r="B15" s="5" t="s">
        <v>62</v>
      </c>
      <c r="C15" s="327" t="s">
        <v>957</v>
      </c>
      <c r="D15" s="100">
        <f>'③-1計算(価格変換)'!J11</f>
        <v>0</v>
      </c>
      <c r="E15" s="505">
        <f>+④係数!BF24</f>
        <v>0.29768001161030833</v>
      </c>
      <c r="F15" s="307">
        <f>IF(①入力・結果!$E$18="県内産のみ",D15,D15*E15)</f>
        <v>0</v>
      </c>
      <c r="G15" s="511">
        <f t="array" ref="G15:G51">TRANSPOSE(④係数!D123:AN123)</f>
        <v>0.55123258741826753</v>
      </c>
      <c r="H15" s="99">
        <f>+F15*G15</f>
        <v>0</v>
      </c>
      <c r="I15" s="511">
        <f t="array" ref="I15:I51">TRANSPOSE(④係数!D118:AN118)</f>
        <v>0.1586863230854621</v>
      </c>
      <c r="J15" s="111">
        <f>+F15*I15</f>
        <v>0</v>
      </c>
      <c r="K15" s="944" t="s">
        <v>513</v>
      </c>
      <c r="L15" s="101">
        <f t="array" ref="L15:L51">MMULT(④係数!D79:AN116,'③-2計算'!F15:F51)</f>
        <v>0</v>
      </c>
      <c r="M15" s="416">
        <f>+L15*E15</f>
        <v>0</v>
      </c>
      <c r="N15" s="946" t="s">
        <v>513</v>
      </c>
      <c r="O15" s="313">
        <f t="array" ref="O15:O51">MMULT(④係数!D135:AN171,'③-2計算'!M15:M51)</f>
        <v>0</v>
      </c>
      <c r="P15" s="99">
        <f>+O15*G15</f>
        <v>0</v>
      </c>
      <c r="Q15" s="111">
        <f>+O15*I15</f>
        <v>0</v>
      </c>
      <c r="R15" s="100">
        <f>+J15+Q15</f>
        <v>0</v>
      </c>
      <c r="S15" s="952">
        <f>+④係数!I184</f>
        <v>0.5084245592646035</v>
      </c>
      <c r="T15" s="934">
        <f>+R52*S15</f>
        <v>0</v>
      </c>
      <c r="U15" s="518">
        <f>+④係数!BH24</f>
        <v>1.3069590317170613E-2</v>
      </c>
      <c r="V15" s="96">
        <f>+$T$15*U15</f>
        <v>0</v>
      </c>
      <c r="W15" s="97">
        <f>+V15*E15</f>
        <v>0</v>
      </c>
      <c r="X15" s="307">
        <f t="array" ref="X15:X51">MMULT(④係数!D135:AN171,'③-2計算'!W15:W51)</f>
        <v>0</v>
      </c>
      <c r="Y15" s="98">
        <f>+X15*G15</f>
        <v>0</v>
      </c>
      <c r="Z15" s="113">
        <f>+X15*I15</f>
        <v>0</v>
      </c>
      <c r="AA15" s="313">
        <f>+F15+O15+X15</f>
        <v>0</v>
      </c>
      <c r="AB15" s="99">
        <f>+H15+P15+Y15</f>
        <v>0</v>
      </c>
      <c r="AC15" s="111">
        <f>+J15+Q15+Z15</f>
        <v>0</v>
      </c>
      <c r="AE15" s="475">
        <f>+F15*④係数!O199</f>
        <v>0</v>
      </c>
      <c r="AF15" s="491">
        <f>+F15*④係数!P199</f>
        <v>0</v>
      </c>
      <c r="AG15" s="478">
        <f>+O15*④係数!O199</f>
        <v>0</v>
      </c>
      <c r="AH15" s="489">
        <f>+O15*④係数!P199</f>
        <v>0</v>
      </c>
      <c r="AI15" s="476">
        <f>+X15*④係数!O199</f>
        <v>0</v>
      </c>
      <c r="AJ15" s="486">
        <f>+X15*④係数!P199</f>
        <v>0</v>
      </c>
      <c r="AK15" s="481">
        <f>+AE15+AG15+AI15</f>
        <v>0</v>
      </c>
      <c r="AL15" s="484">
        <f>+AF15+AH15+AJ15</f>
        <v>0</v>
      </c>
    </row>
    <row r="16" spans="2:38">
      <c r="B16" s="5" t="s">
        <v>63</v>
      </c>
      <c r="C16" s="328" t="s">
        <v>10</v>
      </c>
      <c r="D16" s="100">
        <f>'③-1計算(価格変換)'!J12</f>
        <v>0</v>
      </c>
      <c r="E16" s="505">
        <f>+④係数!BF25</f>
        <v>6.148113646949227E-2</v>
      </c>
      <c r="F16" s="307">
        <f>IF(①入力・結果!$E$18="県内産のみ",D16,D16*E16)</f>
        <v>0</v>
      </c>
      <c r="G16" s="511">
        <v>0.58823529411764708</v>
      </c>
      <c r="H16" s="99">
        <f t="shared" ref="H16:H51" si="0">+F16*G16</f>
        <v>0</v>
      </c>
      <c r="I16" s="511">
        <v>0.23666210670314639</v>
      </c>
      <c r="J16" s="111">
        <f t="shared" ref="J16:J51" si="1">+F16*I16</f>
        <v>0</v>
      </c>
      <c r="K16" s="945"/>
      <c r="L16" s="101">
        <v>0</v>
      </c>
      <c r="M16" s="416">
        <f t="shared" ref="M16:M51" si="2">+L16*E16</f>
        <v>0</v>
      </c>
      <c r="N16" s="947"/>
      <c r="O16" s="313">
        <v>0</v>
      </c>
      <c r="P16" s="99">
        <f t="shared" ref="P16:P51" si="3">+O16*G16</f>
        <v>0</v>
      </c>
      <c r="Q16" s="111">
        <f t="shared" ref="Q16:Q51" si="4">+O16*I16</f>
        <v>0</v>
      </c>
      <c r="R16" s="100">
        <f t="shared" ref="R16:R51" si="5">+J16+Q16</f>
        <v>0</v>
      </c>
      <c r="S16" s="953"/>
      <c r="T16" s="935"/>
      <c r="U16" s="518">
        <f>+④係数!BH25</f>
        <v>-1.588115383474431E-5</v>
      </c>
      <c r="V16" s="96">
        <f t="shared" ref="V16:V51" si="6">+$T$15*U16</f>
        <v>0</v>
      </c>
      <c r="W16" s="97">
        <f t="shared" ref="W16:W51" si="7">+V16*E16</f>
        <v>0</v>
      </c>
      <c r="X16" s="307">
        <v>0</v>
      </c>
      <c r="Y16" s="98">
        <f t="shared" ref="Y16:Y51" si="8">+X16*G16</f>
        <v>0</v>
      </c>
      <c r="Z16" s="113">
        <f t="shared" ref="Z16:Z51" si="9">+X16*I16</f>
        <v>0</v>
      </c>
      <c r="AA16" s="313">
        <f t="shared" ref="AA16:AA51" si="10">+F16+O16+X16</f>
        <v>0</v>
      </c>
      <c r="AB16" s="99">
        <f t="shared" ref="AB16:AB51" si="11">+H16+P16+Y16</f>
        <v>0</v>
      </c>
      <c r="AC16" s="111">
        <f t="shared" ref="AC16:AC51" si="12">+J16+Q16+Z16</f>
        <v>0</v>
      </c>
      <c r="AE16" s="476">
        <f>+F16*④係数!O200</f>
        <v>0</v>
      </c>
      <c r="AF16" s="492">
        <f>+F16*④係数!P200</f>
        <v>0</v>
      </c>
      <c r="AG16" s="479">
        <f>+O16*④係数!O200</f>
        <v>0</v>
      </c>
      <c r="AH16" s="490">
        <f>+O16*④係数!P200</f>
        <v>0</v>
      </c>
      <c r="AI16" s="476">
        <f>+X16*④係数!O200</f>
        <v>0</v>
      </c>
      <c r="AJ16" s="487">
        <f>+X16*④係数!P200</f>
        <v>0</v>
      </c>
      <c r="AK16" s="482">
        <f t="shared" ref="AK16:AK51" si="13">+AE16+AG16+AI16</f>
        <v>0</v>
      </c>
      <c r="AL16" s="484">
        <f t="shared" ref="AL16:AL51" si="14">+AF16+AH16+AJ16</f>
        <v>0</v>
      </c>
    </row>
    <row r="17" spans="2:38">
      <c r="B17" s="5" t="s">
        <v>64</v>
      </c>
      <c r="C17" s="328" t="s">
        <v>493</v>
      </c>
      <c r="D17" s="100">
        <f>'③-1計算(価格変換)'!J13</f>
        <v>0</v>
      </c>
      <c r="E17" s="505">
        <f>+④係数!BF26</f>
        <v>0.13160627240332867</v>
      </c>
      <c r="F17" s="307">
        <f>IF(①入力・結果!$E$18="県内産のみ",D17,D17*E17)</f>
        <v>0</v>
      </c>
      <c r="G17" s="511">
        <v>0.45006832444834333</v>
      </c>
      <c r="H17" s="99">
        <f t="shared" si="0"/>
        <v>0</v>
      </c>
      <c r="I17" s="511">
        <v>0.12391608745529388</v>
      </c>
      <c r="J17" s="111">
        <f t="shared" si="1"/>
        <v>0</v>
      </c>
      <c r="K17" s="518"/>
      <c r="L17" s="101">
        <v>0</v>
      </c>
      <c r="M17" s="416">
        <f t="shared" si="2"/>
        <v>0</v>
      </c>
      <c r="N17" s="505"/>
      <c r="O17" s="313">
        <v>0</v>
      </c>
      <c r="P17" s="99">
        <f t="shared" si="3"/>
        <v>0</v>
      </c>
      <c r="Q17" s="111">
        <f t="shared" si="4"/>
        <v>0</v>
      </c>
      <c r="R17" s="100">
        <f t="shared" si="5"/>
        <v>0</v>
      </c>
      <c r="S17" s="953"/>
      <c r="T17" s="935"/>
      <c r="U17" s="518">
        <f>+④係数!BH26</f>
        <v>9.3663449584378222E-2</v>
      </c>
      <c r="V17" s="96">
        <f t="shared" si="6"/>
        <v>0</v>
      </c>
      <c r="W17" s="97">
        <f t="shared" si="7"/>
        <v>0</v>
      </c>
      <c r="X17" s="307">
        <v>0</v>
      </c>
      <c r="Y17" s="98">
        <f t="shared" si="8"/>
        <v>0</v>
      </c>
      <c r="Z17" s="113">
        <f t="shared" si="9"/>
        <v>0</v>
      </c>
      <c r="AA17" s="313">
        <f t="shared" si="10"/>
        <v>0</v>
      </c>
      <c r="AB17" s="99">
        <f t="shared" si="11"/>
        <v>0</v>
      </c>
      <c r="AC17" s="111">
        <f t="shared" si="12"/>
        <v>0</v>
      </c>
      <c r="AE17" s="476">
        <f>+F17*④係数!O201</f>
        <v>0</v>
      </c>
      <c r="AF17" s="492">
        <f>+F17*④係数!P201</f>
        <v>0</v>
      </c>
      <c r="AG17" s="479">
        <f>+O17*④係数!O201</f>
        <v>0</v>
      </c>
      <c r="AH17" s="490">
        <f>+O17*④係数!P201</f>
        <v>0</v>
      </c>
      <c r="AI17" s="476">
        <f>+X17*④係数!O201</f>
        <v>0</v>
      </c>
      <c r="AJ17" s="487">
        <f>+X17*④係数!P201</f>
        <v>0</v>
      </c>
      <c r="AK17" s="482">
        <f t="shared" si="13"/>
        <v>0</v>
      </c>
      <c r="AL17" s="484">
        <f t="shared" si="14"/>
        <v>0</v>
      </c>
    </row>
    <row r="18" spans="2:38">
      <c r="B18" s="5" t="s">
        <v>65</v>
      </c>
      <c r="C18" s="328" t="s">
        <v>14</v>
      </c>
      <c r="D18" s="100">
        <f>'③-1計算(価格変換)'!J14</f>
        <v>0</v>
      </c>
      <c r="E18" s="505">
        <f>+④係数!BF27</f>
        <v>0.14349676687900537</v>
      </c>
      <c r="F18" s="307">
        <f>IF(①入力・結果!$E$18="県内産のみ",D18,D18*E18)</f>
        <v>0</v>
      </c>
      <c r="G18" s="511">
        <v>0.41740226986128626</v>
      </c>
      <c r="H18" s="99">
        <f t="shared" si="0"/>
        <v>0</v>
      </c>
      <c r="I18" s="511">
        <v>0.22811955803759082</v>
      </c>
      <c r="J18" s="111">
        <f t="shared" si="1"/>
        <v>0</v>
      </c>
      <c r="K18" s="518"/>
      <c r="L18" s="101">
        <v>0</v>
      </c>
      <c r="M18" s="416">
        <f t="shared" si="2"/>
        <v>0</v>
      </c>
      <c r="N18" s="505"/>
      <c r="O18" s="313">
        <v>0</v>
      </c>
      <c r="P18" s="99">
        <f t="shared" si="3"/>
        <v>0</v>
      </c>
      <c r="Q18" s="111">
        <f t="shared" si="4"/>
        <v>0</v>
      </c>
      <c r="R18" s="100">
        <f t="shared" si="5"/>
        <v>0</v>
      </c>
      <c r="S18" s="953"/>
      <c r="T18" s="935"/>
      <c r="U18" s="518">
        <f>+④係数!BH27</f>
        <v>1.3995191905765429E-2</v>
      </c>
      <c r="V18" s="96">
        <f t="shared" si="6"/>
        <v>0</v>
      </c>
      <c r="W18" s="97">
        <f t="shared" si="7"/>
        <v>0</v>
      </c>
      <c r="X18" s="307">
        <v>0</v>
      </c>
      <c r="Y18" s="98">
        <f t="shared" si="8"/>
        <v>0</v>
      </c>
      <c r="Z18" s="113">
        <f t="shared" si="9"/>
        <v>0</v>
      </c>
      <c r="AA18" s="313">
        <f t="shared" si="10"/>
        <v>0</v>
      </c>
      <c r="AB18" s="99">
        <f t="shared" si="11"/>
        <v>0</v>
      </c>
      <c r="AC18" s="111">
        <f t="shared" si="12"/>
        <v>0</v>
      </c>
      <c r="AE18" s="476">
        <f>+F18*④係数!O202</f>
        <v>0</v>
      </c>
      <c r="AF18" s="492">
        <f>+F18*④係数!P202</f>
        <v>0</v>
      </c>
      <c r="AG18" s="479">
        <f>+O18*④係数!O202</f>
        <v>0</v>
      </c>
      <c r="AH18" s="490">
        <f>+O18*④係数!P202</f>
        <v>0</v>
      </c>
      <c r="AI18" s="476">
        <f>+X18*④係数!O202</f>
        <v>0</v>
      </c>
      <c r="AJ18" s="487">
        <f>+X18*④係数!P202</f>
        <v>0</v>
      </c>
      <c r="AK18" s="482">
        <f t="shared" si="13"/>
        <v>0</v>
      </c>
      <c r="AL18" s="484">
        <f t="shared" si="14"/>
        <v>0</v>
      </c>
    </row>
    <row r="19" spans="2:38">
      <c r="B19" s="5" t="s">
        <v>66</v>
      </c>
      <c r="C19" s="328" t="s">
        <v>575</v>
      </c>
      <c r="D19" s="100">
        <f>'③-1計算(価格変換)'!J15</f>
        <v>0</v>
      </c>
      <c r="E19" s="505">
        <f>+④係数!BF28</f>
        <v>0.21737642274761426</v>
      </c>
      <c r="F19" s="307">
        <f>IF(①入力・結果!$E$18="県内産のみ",D19,D19*E19)</f>
        <v>0</v>
      </c>
      <c r="G19" s="511">
        <v>0.33560362654663728</v>
      </c>
      <c r="H19" s="99">
        <f t="shared" si="0"/>
        <v>0</v>
      </c>
      <c r="I19" s="511">
        <v>0.14641417057798703</v>
      </c>
      <c r="J19" s="111">
        <f t="shared" si="1"/>
        <v>0</v>
      </c>
      <c r="K19" s="518"/>
      <c r="L19" s="101">
        <v>0</v>
      </c>
      <c r="M19" s="416">
        <f t="shared" si="2"/>
        <v>0</v>
      </c>
      <c r="N19" s="505"/>
      <c r="O19" s="313">
        <v>0</v>
      </c>
      <c r="P19" s="99">
        <f t="shared" si="3"/>
        <v>0</v>
      </c>
      <c r="Q19" s="111">
        <f t="shared" si="4"/>
        <v>0</v>
      </c>
      <c r="R19" s="100">
        <f t="shared" si="5"/>
        <v>0</v>
      </c>
      <c r="S19" s="953"/>
      <c r="T19" s="935"/>
      <c r="U19" s="518">
        <f>+④係数!BH28</f>
        <v>1.3762667842071813E-3</v>
      </c>
      <c r="V19" s="96">
        <f t="shared" si="6"/>
        <v>0</v>
      </c>
      <c r="W19" s="97">
        <f t="shared" si="7"/>
        <v>0</v>
      </c>
      <c r="X19" s="307">
        <v>0</v>
      </c>
      <c r="Y19" s="98">
        <f t="shared" si="8"/>
        <v>0</v>
      </c>
      <c r="Z19" s="113">
        <f t="shared" si="9"/>
        <v>0</v>
      </c>
      <c r="AA19" s="313">
        <f t="shared" si="10"/>
        <v>0</v>
      </c>
      <c r="AB19" s="99">
        <f t="shared" si="11"/>
        <v>0</v>
      </c>
      <c r="AC19" s="111">
        <f t="shared" si="12"/>
        <v>0</v>
      </c>
      <c r="AE19" s="476">
        <f>+F19*④係数!O203</f>
        <v>0</v>
      </c>
      <c r="AF19" s="492">
        <f>+F19*④係数!P203</f>
        <v>0</v>
      </c>
      <c r="AG19" s="479">
        <f>+O19*④係数!O203</f>
        <v>0</v>
      </c>
      <c r="AH19" s="490">
        <f>+O19*④係数!P203</f>
        <v>0</v>
      </c>
      <c r="AI19" s="476">
        <f>+X19*④係数!O203</f>
        <v>0</v>
      </c>
      <c r="AJ19" s="487">
        <f>+X19*④係数!P203</f>
        <v>0</v>
      </c>
      <c r="AK19" s="482">
        <f t="shared" si="13"/>
        <v>0</v>
      </c>
      <c r="AL19" s="484">
        <f t="shared" si="14"/>
        <v>0</v>
      </c>
    </row>
    <row r="20" spans="2:38">
      <c r="B20" s="171" t="s">
        <v>67</v>
      </c>
      <c r="C20" s="329" t="s">
        <v>17</v>
      </c>
      <c r="D20" s="727">
        <f>'③-1計算(価格変換)'!J16</f>
        <v>0</v>
      </c>
      <c r="E20" s="506">
        <f>+④係数!BF29</f>
        <v>8.396730845027478E-2</v>
      </c>
      <c r="F20" s="308">
        <f>IF(①入力・結果!$E$18="県内産のみ",D20,D20*E20)</f>
        <v>0</v>
      </c>
      <c r="G20" s="512">
        <v>0.62343604135864583</v>
      </c>
      <c r="H20" s="720">
        <f t="shared" si="0"/>
        <v>0</v>
      </c>
      <c r="I20" s="512">
        <v>0.12893836239672388</v>
      </c>
      <c r="J20" s="721">
        <f t="shared" si="1"/>
        <v>0</v>
      </c>
      <c r="K20" s="519"/>
      <c r="L20" s="191">
        <v>0</v>
      </c>
      <c r="M20" s="722">
        <f t="shared" si="2"/>
        <v>0</v>
      </c>
      <c r="N20" s="506"/>
      <c r="O20" s="314">
        <v>0</v>
      </c>
      <c r="P20" s="720">
        <f t="shared" si="3"/>
        <v>0</v>
      </c>
      <c r="Q20" s="721">
        <f t="shared" si="4"/>
        <v>0</v>
      </c>
      <c r="R20" s="719">
        <f t="shared" si="5"/>
        <v>0</v>
      </c>
      <c r="S20" s="953"/>
      <c r="T20" s="935"/>
      <c r="U20" s="506">
        <f>+④係数!BH29</f>
        <v>9.1876969600175468E-3</v>
      </c>
      <c r="V20" s="723">
        <f t="shared" si="6"/>
        <v>0</v>
      </c>
      <c r="W20" s="724">
        <f t="shared" si="7"/>
        <v>0</v>
      </c>
      <c r="X20" s="308">
        <v>0</v>
      </c>
      <c r="Y20" s="725">
        <f t="shared" si="8"/>
        <v>0</v>
      </c>
      <c r="Z20" s="726">
        <f t="shared" si="9"/>
        <v>0</v>
      </c>
      <c r="AA20" s="314">
        <f t="shared" si="10"/>
        <v>0</v>
      </c>
      <c r="AB20" s="720">
        <f t="shared" si="11"/>
        <v>0</v>
      </c>
      <c r="AC20" s="721">
        <f t="shared" si="12"/>
        <v>0</v>
      </c>
      <c r="AE20" s="476">
        <f>+F20*④係数!O204</f>
        <v>0</v>
      </c>
      <c r="AF20" s="492">
        <f>+F20*④係数!P204</f>
        <v>0</v>
      </c>
      <c r="AG20" s="479">
        <f>+O20*④係数!O204</f>
        <v>0</v>
      </c>
      <c r="AH20" s="490">
        <f>+O20*④係数!P204</f>
        <v>0</v>
      </c>
      <c r="AI20" s="476">
        <f>+X20*④係数!O204</f>
        <v>0</v>
      </c>
      <c r="AJ20" s="487">
        <f>+X20*④係数!P204</f>
        <v>0</v>
      </c>
      <c r="AK20" s="482">
        <f t="shared" si="13"/>
        <v>0</v>
      </c>
      <c r="AL20" s="484">
        <f t="shared" si="14"/>
        <v>0</v>
      </c>
    </row>
    <row r="21" spans="2:38">
      <c r="B21" s="5" t="s">
        <v>68</v>
      </c>
      <c r="C21" s="328" t="s">
        <v>576</v>
      </c>
      <c r="D21" s="100">
        <f>'③-1計算(価格変換)'!J17</f>
        <v>0</v>
      </c>
      <c r="E21" s="505">
        <f>+④係数!BF30</f>
        <v>4.4689753405145582E-2</v>
      </c>
      <c r="F21" s="307">
        <f>IF(①入力・結果!$E$18="県内産のみ",D21,D21*E21)</f>
        <v>0</v>
      </c>
      <c r="G21" s="511">
        <v>0.46261925411968779</v>
      </c>
      <c r="H21" s="99">
        <f t="shared" si="0"/>
        <v>0</v>
      </c>
      <c r="I21" s="511">
        <v>7.8751084128360793E-2</v>
      </c>
      <c r="J21" s="111">
        <f t="shared" si="1"/>
        <v>0</v>
      </c>
      <c r="K21" s="518"/>
      <c r="L21" s="101">
        <v>0</v>
      </c>
      <c r="M21" s="416">
        <f t="shared" si="2"/>
        <v>0</v>
      </c>
      <c r="N21" s="505"/>
      <c r="O21" s="313">
        <v>0</v>
      </c>
      <c r="P21" s="99">
        <f t="shared" si="3"/>
        <v>0</v>
      </c>
      <c r="Q21" s="111">
        <f t="shared" si="4"/>
        <v>0</v>
      </c>
      <c r="R21" s="100">
        <f t="shared" si="5"/>
        <v>0</v>
      </c>
      <c r="S21" s="953"/>
      <c r="T21" s="935"/>
      <c r="U21" s="518">
        <f>+④係数!BH30</f>
        <v>1.055976872245706E-2</v>
      </c>
      <c r="V21" s="96">
        <f t="shared" si="6"/>
        <v>0</v>
      </c>
      <c r="W21" s="97">
        <f t="shared" si="7"/>
        <v>0</v>
      </c>
      <c r="X21" s="307">
        <v>0</v>
      </c>
      <c r="Y21" s="98">
        <f t="shared" si="8"/>
        <v>0</v>
      </c>
      <c r="Z21" s="113">
        <f t="shared" si="9"/>
        <v>0</v>
      </c>
      <c r="AA21" s="313">
        <f t="shared" si="10"/>
        <v>0</v>
      </c>
      <c r="AB21" s="99">
        <f t="shared" si="11"/>
        <v>0</v>
      </c>
      <c r="AC21" s="111">
        <f t="shared" si="12"/>
        <v>0</v>
      </c>
      <c r="AE21" s="476">
        <f>+F21*④係数!O205</f>
        <v>0</v>
      </c>
      <c r="AF21" s="492">
        <f>+F21*④係数!P205</f>
        <v>0</v>
      </c>
      <c r="AG21" s="479">
        <f>+O21*④係数!O205</f>
        <v>0</v>
      </c>
      <c r="AH21" s="490">
        <f>+O21*④係数!P205</f>
        <v>0</v>
      </c>
      <c r="AI21" s="476">
        <f>+X21*④係数!O205</f>
        <v>0</v>
      </c>
      <c r="AJ21" s="487">
        <f>+X21*④係数!P205</f>
        <v>0</v>
      </c>
      <c r="AK21" s="482">
        <f t="shared" si="13"/>
        <v>0</v>
      </c>
      <c r="AL21" s="484">
        <f t="shared" si="14"/>
        <v>0</v>
      </c>
    </row>
    <row r="22" spans="2:38">
      <c r="B22" s="5" t="s">
        <v>69</v>
      </c>
      <c r="C22" s="328" t="s">
        <v>915</v>
      </c>
      <c r="D22" s="100">
        <f>'③-1計算(価格変換)'!J18</f>
        <v>0</v>
      </c>
      <c r="E22" s="505">
        <f>+④係数!BF31</f>
        <v>0.18165110779360183</v>
      </c>
      <c r="F22" s="307">
        <f>IF(①入力・結果!$E$18="県内産のみ",D22,D22*E22)</f>
        <v>0</v>
      </c>
      <c r="G22" s="511">
        <v>0.44509131253558343</v>
      </c>
      <c r="H22" s="99">
        <f t="shared" si="0"/>
        <v>0</v>
      </c>
      <c r="I22" s="511">
        <v>0.20667581495160656</v>
      </c>
      <c r="J22" s="111">
        <f t="shared" si="1"/>
        <v>0</v>
      </c>
      <c r="K22" s="518"/>
      <c r="L22" s="101">
        <v>0</v>
      </c>
      <c r="M22" s="416">
        <f t="shared" si="2"/>
        <v>0</v>
      </c>
      <c r="N22" s="505"/>
      <c r="O22" s="313">
        <v>0</v>
      </c>
      <c r="P22" s="99">
        <f t="shared" si="3"/>
        <v>0</v>
      </c>
      <c r="Q22" s="111">
        <f t="shared" si="4"/>
        <v>0</v>
      </c>
      <c r="R22" s="100">
        <f t="shared" si="5"/>
        <v>0</v>
      </c>
      <c r="S22" s="953"/>
      <c r="T22" s="935"/>
      <c r="U22" s="518">
        <f>+④係数!BH31</f>
        <v>3.2160834737417106E-3</v>
      </c>
      <c r="V22" s="96">
        <f t="shared" si="6"/>
        <v>0</v>
      </c>
      <c r="W22" s="97">
        <f t="shared" si="7"/>
        <v>0</v>
      </c>
      <c r="X22" s="307">
        <v>0</v>
      </c>
      <c r="Y22" s="98">
        <f t="shared" si="8"/>
        <v>0</v>
      </c>
      <c r="Z22" s="113">
        <f t="shared" si="9"/>
        <v>0</v>
      </c>
      <c r="AA22" s="313">
        <f t="shared" si="10"/>
        <v>0</v>
      </c>
      <c r="AB22" s="99">
        <f t="shared" si="11"/>
        <v>0</v>
      </c>
      <c r="AC22" s="111">
        <f t="shared" si="12"/>
        <v>0</v>
      </c>
      <c r="AE22" s="476">
        <f>+F22*④係数!O206</f>
        <v>0</v>
      </c>
      <c r="AF22" s="492">
        <f>+F22*④係数!P206</f>
        <v>0</v>
      </c>
      <c r="AG22" s="479">
        <f>+O22*④係数!O206</f>
        <v>0</v>
      </c>
      <c r="AH22" s="490">
        <f>+O22*④係数!P206</f>
        <v>0</v>
      </c>
      <c r="AI22" s="476">
        <f>+X22*④係数!O206</f>
        <v>0</v>
      </c>
      <c r="AJ22" s="487">
        <f>+X22*④係数!P206</f>
        <v>0</v>
      </c>
      <c r="AK22" s="482">
        <f t="shared" si="13"/>
        <v>0</v>
      </c>
      <c r="AL22" s="484">
        <f t="shared" si="14"/>
        <v>0</v>
      </c>
    </row>
    <row r="23" spans="2:38">
      <c r="B23" s="5" t="s">
        <v>70</v>
      </c>
      <c r="C23" s="328" t="s">
        <v>577</v>
      </c>
      <c r="D23" s="100">
        <f>'③-1計算(価格変換)'!J19</f>
        <v>0</v>
      </c>
      <c r="E23" s="505">
        <f>+④係数!BF32</f>
        <v>0.31153291686689089</v>
      </c>
      <c r="F23" s="307">
        <f>IF(①入力・結果!$E$18="県内産のみ",D23,D23*E23)</f>
        <v>0</v>
      </c>
      <c r="G23" s="511">
        <v>0.51254167916306481</v>
      </c>
      <c r="H23" s="99">
        <f t="shared" si="0"/>
        <v>0</v>
      </c>
      <c r="I23" s="511">
        <v>0.2461337614452305</v>
      </c>
      <c r="J23" s="111">
        <f t="shared" si="1"/>
        <v>0</v>
      </c>
      <c r="K23" s="518"/>
      <c r="L23" s="101">
        <v>0</v>
      </c>
      <c r="M23" s="416">
        <f t="shared" si="2"/>
        <v>0</v>
      </c>
      <c r="N23" s="505"/>
      <c r="O23" s="313">
        <v>0</v>
      </c>
      <c r="P23" s="99">
        <f t="shared" si="3"/>
        <v>0</v>
      </c>
      <c r="Q23" s="111">
        <f t="shared" si="4"/>
        <v>0</v>
      </c>
      <c r="R23" s="100">
        <f t="shared" si="5"/>
        <v>0</v>
      </c>
      <c r="S23" s="953"/>
      <c r="T23" s="935"/>
      <c r="U23" s="518">
        <f>+④係数!BH32</f>
        <v>6.9337716931317601E-4</v>
      </c>
      <c r="V23" s="96">
        <f t="shared" si="6"/>
        <v>0</v>
      </c>
      <c r="W23" s="97">
        <f t="shared" si="7"/>
        <v>0</v>
      </c>
      <c r="X23" s="307">
        <v>0</v>
      </c>
      <c r="Y23" s="98">
        <f t="shared" si="8"/>
        <v>0</v>
      </c>
      <c r="Z23" s="113">
        <f t="shared" si="9"/>
        <v>0</v>
      </c>
      <c r="AA23" s="313">
        <f t="shared" si="10"/>
        <v>0</v>
      </c>
      <c r="AB23" s="99">
        <f t="shared" si="11"/>
        <v>0</v>
      </c>
      <c r="AC23" s="111">
        <f t="shared" si="12"/>
        <v>0</v>
      </c>
      <c r="AE23" s="476">
        <f>+F23*④係数!O207</f>
        <v>0</v>
      </c>
      <c r="AF23" s="492">
        <f>+F23*④係数!P207</f>
        <v>0</v>
      </c>
      <c r="AG23" s="479">
        <f>+O23*④係数!O207</f>
        <v>0</v>
      </c>
      <c r="AH23" s="490">
        <f>+O23*④係数!P207</f>
        <v>0</v>
      </c>
      <c r="AI23" s="476">
        <f>+X23*④係数!O207</f>
        <v>0</v>
      </c>
      <c r="AJ23" s="487">
        <f>+X23*④係数!P207</f>
        <v>0</v>
      </c>
      <c r="AK23" s="482">
        <f t="shared" si="13"/>
        <v>0</v>
      </c>
      <c r="AL23" s="484">
        <f t="shared" si="14"/>
        <v>0</v>
      </c>
    </row>
    <row r="24" spans="2:38">
      <c r="B24" s="163" t="s">
        <v>71</v>
      </c>
      <c r="C24" s="330" t="s">
        <v>21</v>
      </c>
      <c r="D24" s="100">
        <f>'③-1計算(価格変換)'!J20</f>
        <v>0</v>
      </c>
      <c r="E24" s="505">
        <f>+④係数!BF33</f>
        <v>0.13691733655244309</v>
      </c>
      <c r="F24" s="307">
        <f>IF(①入力・結果!$E$18="県内産のみ",D24,D24*E24)</f>
        <v>0</v>
      </c>
      <c r="G24" s="511">
        <v>0.37170588567236612</v>
      </c>
      <c r="H24" s="99">
        <f t="shared" si="0"/>
        <v>0</v>
      </c>
      <c r="I24" s="511">
        <v>0.19068901303538174</v>
      </c>
      <c r="J24" s="111">
        <f t="shared" si="1"/>
        <v>0</v>
      </c>
      <c r="K24" s="518"/>
      <c r="L24" s="101">
        <v>0</v>
      </c>
      <c r="M24" s="416">
        <f t="shared" si="2"/>
        <v>0</v>
      </c>
      <c r="N24" s="505"/>
      <c r="O24" s="313">
        <v>0</v>
      </c>
      <c r="P24" s="99">
        <f t="shared" si="3"/>
        <v>0</v>
      </c>
      <c r="Q24" s="111">
        <f t="shared" si="4"/>
        <v>0</v>
      </c>
      <c r="R24" s="100">
        <f t="shared" si="5"/>
        <v>0</v>
      </c>
      <c r="S24" s="953"/>
      <c r="T24" s="935"/>
      <c r="U24" s="518">
        <f>+④係数!BH33</f>
        <v>-1.0397661095577877E-4</v>
      </c>
      <c r="V24" s="96">
        <f t="shared" si="6"/>
        <v>0</v>
      </c>
      <c r="W24" s="97">
        <f t="shared" si="7"/>
        <v>0</v>
      </c>
      <c r="X24" s="307">
        <v>0</v>
      </c>
      <c r="Y24" s="98">
        <f t="shared" si="8"/>
        <v>0</v>
      </c>
      <c r="Z24" s="113">
        <f t="shared" si="9"/>
        <v>0</v>
      </c>
      <c r="AA24" s="313">
        <f t="shared" si="10"/>
        <v>0</v>
      </c>
      <c r="AB24" s="99">
        <f t="shared" si="11"/>
        <v>0</v>
      </c>
      <c r="AC24" s="111">
        <f t="shared" si="12"/>
        <v>0</v>
      </c>
      <c r="AE24" s="476">
        <f>+F24*④係数!O208</f>
        <v>0</v>
      </c>
      <c r="AF24" s="492">
        <f>+F24*④係数!P208</f>
        <v>0</v>
      </c>
      <c r="AG24" s="479">
        <f>+O24*④係数!O208</f>
        <v>0</v>
      </c>
      <c r="AH24" s="490">
        <f>+O24*④係数!P208</f>
        <v>0</v>
      </c>
      <c r="AI24" s="476">
        <f>+X24*④係数!O208</f>
        <v>0</v>
      </c>
      <c r="AJ24" s="487">
        <f>+X24*④係数!P208</f>
        <v>0</v>
      </c>
      <c r="AK24" s="482">
        <f t="shared" si="13"/>
        <v>0</v>
      </c>
      <c r="AL24" s="484">
        <f t="shared" si="14"/>
        <v>0</v>
      </c>
    </row>
    <row r="25" spans="2:38">
      <c r="B25" s="5" t="s">
        <v>72</v>
      </c>
      <c r="C25" s="328" t="s">
        <v>23</v>
      </c>
      <c r="D25" s="727">
        <f>'③-1計算(価格変換)'!J21</f>
        <v>0</v>
      </c>
      <c r="E25" s="506">
        <f>+④係数!BF34</f>
        <v>0.15946956684675684</v>
      </c>
      <c r="F25" s="308">
        <f>IF(①入力・結果!$E$18="県内産のみ",D25,D25*E25)</f>
        <v>0</v>
      </c>
      <c r="G25" s="512">
        <v>0.40668949803345211</v>
      </c>
      <c r="H25" s="720">
        <f t="shared" si="0"/>
        <v>0</v>
      </c>
      <c r="I25" s="512">
        <v>0.1780292001164677</v>
      </c>
      <c r="J25" s="721">
        <f t="shared" si="1"/>
        <v>0</v>
      </c>
      <c r="K25" s="519"/>
      <c r="L25" s="191">
        <v>0</v>
      </c>
      <c r="M25" s="722">
        <f t="shared" si="2"/>
        <v>0</v>
      </c>
      <c r="N25" s="506"/>
      <c r="O25" s="314">
        <v>0</v>
      </c>
      <c r="P25" s="720">
        <f t="shared" si="3"/>
        <v>0</v>
      </c>
      <c r="Q25" s="721">
        <f t="shared" si="4"/>
        <v>0</v>
      </c>
      <c r="R25" s="719">
        <f t="shared" si="5"/>
        <v>0</v>
      </c>
      <c r="S25" s="953"/>
      <c r="T25" s="935"/>
      <c r="U25" s="506">
        <f>+④係数!BH34</f>
        <v>5.8520553658972902E-4</v>
      </c>
      <c r="V25" s="723">
        <f t="shared" si="6"/>
        <v>0</v>
      </c>
      <c r="W25" s="724">
        <f t="shared" si="7"/>
        <v>0</v>
      </c>
      <c r="X25" s="308">
        <v>0</v>
      </c>
      <c r="Y25" s="725">
        <f t="shared" si="8"/>
        <v>0</v>
      </c>
      <c r="Z25" s="726">
        <f t="shared" si="9"/>
        <v>0</v>
      </c>
      <c r="AA25" s="314">
        <f t="shared" si="10"/>
        <v>0</v>
      </c>
      <c r="AB25" s="720">
        <f t="shared" si="11"/>
        <v>0</v>
      </c>
      <c r="AC25" s="721">
        <f t="shared" si="12"/>
        <v>0</v>
      </c>
      <c r="AE25" s="476">
        <f>+F25*④係数!O209</f>
        <v>0</v>
      </c>
      <c r="AF25" s="492">
        <f>+F25*④係数!P209</f>
        <v>0</v>
      </c>
      <c r="AG25" s="479">
        <f>+O25*④係数!O209</f>
        <v>0</v>
      </c>
      <c r="AH25" s="490">
        <f>+O25*④係数!P209</f>
        <v>0</v>
      </c>
      <c r="AI25" s="476">
        <f>+X25*④係数!O209</f>
        <v>0</v>
      </c>
      <c r="AJ25" s="487">
        <f>+X25*④係数!P209</f>
        <v>0</v>
      </c>
      <c r="AK25" s="482">
        <f t="shared" si="13"/>
        <v>0</v>
      </c>
      <c r="AL25" s="484">
        <f t="shared" si="14"/>
        <v>0</v>
      </c>
    </row>
    <row r="26" spans="2:38">
      <c r="B26" s="5" t="s">
        <v>73</v>
      </c>
      <c r="C26" s="328" t="s">
        <v>25</v>
      </c>
      <c r="D26" s="100">
        <f>'③-1計算(価格変換)'!J22</f>
        <v>0</v>
      </c>
      <c r="E26" s="505">
        <f>+④係数!BF35</f>
        <v>8.1598058633549186E-2</v>
      </c>
      <c r="F26" s="307">
        <f>IF(①入力・結果!$E$18="県内産のみ",D26,D26*E26)</f>
        <v>0</v>
      </c>
      <c r="G26" s="511">
        <v>0.4502897125972164</v>
      </c>
      <c r="H26" s="99">
        <f t="shared" si="0"/>
        <v>0</v>
      </c>
      <c r="I26" s="511">
        <v>0.25725126546800486</v>
      </c>
      <c r="J26" s="111">
        <f t="shared" si="1"/>
        <v>0</v>
      </c>
      <c r="K26" s="518"/>
      <c r="L26" s="101">
        <v>0</v>
      </c>
      <c r="M26" s="416">
        <f t="shared" si="2"/>
        <v>0</v>
      </c>
      <c r="N26" s="505"/>
      <c r="O26" s="313">
        <v>0</v>
      </c>
      <c r="P26" s="99">
        <f t="shared" si="3"/>
        <v>0</v>
      </c>
      <c r="Q26" s="111">
        <f t="shared" si="4"/>
        <v>0</v>
      </c>
      <c r="R26" s="100">
        <f t="shared" si="5"/>
        <v>0</v>
      </c>
      <c r="S26" s="953"/>
      <c r="T26" s="935"/>
      <c r="U26" s="518">
        <f>+④係数!BH35</f>
        <v>8.8365137091813144E-4</v>
      </c>
      <c r="V26" s="96">
        <f t="shared" si="6"/>
        <v>0</v>
      </c>
      <c r="W26" s="97">
        <f t="shared" si="7"/>
        <v>0</v>
      </c>
      <c r="X26" s="307">
        <v>0</v>
      </c>
      <c r="Y26" s="98">
        <f t="shared" si="8"/>
        <v>0</v>
      </c>
      <c r="Z26" s="113">
        <f t="shared" si="9"/>
        <v>0</v>
      </c>
      <c r="AA26" s="313">
        <f t="shared" si="10"/>
        <v>0</v>
      </c>
      <c r="AB26" s="99">
        <f t="shared" si="11"/>
        <v>0</v>
      </c>
      <c r="AC26" s="111">
        <f t="shared" si="12"/>
        <v>0</v>
      </c>
      <c r="AE26" s="476">
        <f>+F26*④係数!O210</f>
        <v>0</v>
      </c>
      <c r="AF26" s="492">
        <f>+F26*④係数!P210</f>
        <v>0</v>
      </c>
      <c r="AG26" s="479">
        <f>+O26*④係数!O210</f>
        <v>0</v>
      </c>
      <c r="AH26" s="490">
        <f>+O26*④係数!P210</f>
        <v>0</v>
      </c>
      <c r="AI26" s="476">
        <f>+X26*④係数!O210</f>
        <v>0</v>
      </c>
      <c r="AJ26" s="487">
        <f>+X26*④係数!P210</f>
        <v>0</v>
      </c>
      <c r="AK26" s="482">
        <f t="shared" si="13"/>
        <v>0</v>
      </c>
      <c r="AL26" s="484">
        <f t="shared" si="14"/>
        <v>0</v>
      </c>
    </row>
    <row r="27" spans="2:38">
      <c r="B27" s="5" t="s">
        <v>74</v>
      </c>
      <c r="C27" s="328" t="s">
        <v>578</v>
      </c>
      <c r="D27" s="100">
        <f>'③-1計算(価格変換)'!J23</f>
        <v>0</v>
      </c>
      <c r="E27" s="505">
        <f>+④係数!BF36</f>
        <v>0.12109773546867009</v>
      </c>
      <c r="F27" s="307">
        <f>IF(①入力・結果!$E$18="県内産のみ",D27,D27*E27)</f>
        <v>0</v>
      </c>
      <c r="G27" s="511">
        <v>0.36984580770711212</v>
      </c>
      <c r="H27" s="99">
        <f t="shared" si="0"/>
        <v>0</v>
      </c>
      <c r="I27" s="511">
        <v>0.15378354448028772</v>
      </c>
      <c r="J27" s="111">
        <f t="shared" si="1"/>
        <v>0</v>
      </c>
      <c r="K27" s="518"/>
      <c r="L27" s="101">
        <v>0</v>
      </c>
      <c r="M27" s="416">
        <f t="shared" si="2"/>
        <v>0</v>
      </c>
      <c r="N27" s="505"/>
      <c r="O27" s="313">
        <v>0</v>
      </c>
      <c r="P27" s="99">
        <f t="shared" si="3"/>
        <v>0</v>
      </c>
      <c r="Q27" s="111">
        <f t="shared" si="4"/>
        <v>0</v>
      </c>
      <c r="R27" s="100">
        <f t="shared" si="5"/>
        <v>0</v>
      </c>
      <c r="S27" s="953"/>
      <c r="T27" s="935"/>
      <c r="U27" s="518">
        <f>+④係数!BH36</f>
        <v>4.3148795324588313E-5</v>
      </c>
      <c r="V27" s="96">
        <f t="shared" si="6"/>
        <v>0</v>
      </c>
      <c r="W27" s="97">
        <f t="shared" si="7"/>
        <v>0</v>
      </c>
      <c r="X27" s="307">
        <v>0</v>
      </c>
      <c r="Y27" s="98">
        <f t="shared" si="8"/>
        <v>0</v>
      </c>
      <c r="Z27" s="113">
        <f t="shared" si="9"/>
        <v>0</v>
      </c>
      <c r="AA27" s="313">
        <f t="shared" si="10"/>
        <v>0</v>
      </c>
      <c r="AB27" s="99">
        <f t="shared" si="11"/>
        <v>0</v>
      </c>
      <c r="AC27" s="111">
        <f t="shared" si="12"/>
        <v>0</v>
      </c>
      <c r="AE27" s="476">
        <f>+F27*④係数!O211</f>
        <v>0</v>
      </c>
      <c r="AF27" s="492">
        <f>+F27*④係数!P211</f>
        <v>0</v>
      </c>
      <c r="AG27" s="479">
        <f>+O27*④係数!O211</f>
        <v>0</v>
      </c>
      <c r="AH27" s="490">
        <f>+O27*④係数!P211</f>
        <v>0</v>
      </c>
      <c r="AI27" s="476">
        <f>+X27*④係数!O211</f>
        <v>0</v>
      </c>
      <c r="AJ27" s="487">
        <f>+X27*④係数!P211</f>
        <v>0</v>
      </c>
      <c r="AK27" s="482">
        <f t="shared" si="13"/>
        <v>0</v>
      </c>
      <c r="AL27" s="484">
        <f t="shared" si="14"/>
        <v>0</v>
      </c>
    </row>
    <row r="28" spans="2:38">
      <c r="B28" s="5" t="s">
        <v>75</v>
      </c>
      <c r="C28" s="328" t="s">
        <v>579</v>
      </c>
      <c r="D28" s="100">
        <f>'③-1計算(価格変換)'!J24</f>
        <v>0</v>
      </c>
      <c r="E28" s="505">
        <f>+④係数!BF37</f>
        <v>5.3612467471711334E-2</v>
      </c>
      <c r="F28" s="307">
        <f>IF(①入力・結果!$E$18="県内産のみ",D28,D28*E28)</f>
        <v>0</v>
      </c>
      <c r="G28" s="511">
        <v>0.35152014332492348</v>
      </c>
      <c r="H28" s="99">
        <f t="shared" si="0"/>
        <v>0</v>
      </c>
      <c r="I28" s="511">
        <v>0.1903097992377476</v>
      </c>
      <c r="J28" s="111">
        <f t="shared" si="1"/>
        <v>0</v>
      </c>
      <c r="K28" s="518"/>
      <c r="L28" s="101">
        <v>0</v>
      </c>
      <c r="M28" s="416">
        <f t="shared" si="2"/>
        <v>0</v>
      </c>
      <c r="N28" s="505"/>
      <c r="O28" s="313">
        <v>0</v>
      </c>
      <c r="P28" s="99">
        <f t="shared" si="3"/>
        <v>0</v>
      </c>
      <c r="Q28" s="111">
        <f t="shared" si="4"/>
        <v>0</v>
      </c>
      <c r="R28" s="100">
        <f t="shared" si="5"/>
        <v>0</v>
      </c>
      <c r="S28" s="953"/>
      <c r="T28" s="935"/>
      <c r="U28" s="518">
        <f>+④係数!BH37</f>
        <v>9.8882655952181538E-6</v>
      </c>
      <c r="V28" s="96">
        <f t="shared" si="6"/>
        <v>0</v>
      </c>
      <c r="W28" s="97">
        <f t="shared" si="7"/>
        <v>0</v>
      </c>
      <c r="X28" s="307">
        <v>0</v>
      </c>
      <c r="Y28" s="98">
        <f t="shared" si="8"/>
        <v>0</v>
      </c>
      <c r="Z28" s="113">
        <f t="shared" si="9"/>
        <v>0</v>
      </c>
      <c r="AA28" s="313">
        <f t="shared" si="10"/>
        <v>0</v>
      </c>
      <c r="AB28" s="99">
        <f t="shared" si="11"/>
        <v>0</v>
      </c>
      <c r="AC28" s="111">
        <f t="shared" si="12"/>
        <v>0</v>
      </c>
      <c r="AE28" s="476">
        <f>+F28*④係数!O212</f>
        <v>0</v>
      </c>
      <c r="AF28" s="492">
        <f>+F28*④係数!P212</f>
        <v>0</v>
      </c>
      <c r="AG28" s="479">
        <f>+O28*④係数!O212</f>
        <v>0</v>
      </c>
      <c r="AH28" s="490">
        <f>+O28*④係数!P212</f>
        <v>0</v>
      </c>
      <c r="AI28" s="476">
        <f>+X28*④係数!O212</f>
        <v>0</v>
      </c>
      <c r="AJ28" s="487">
        <f>+X28*④係数!P212</f>
        <v>0</v>
      </c>
      <c r="AK28" s="482">
        <f t="shared" si="13"/>
        <v>0</v>
      </c>
      <c r="AL28" s="484">
        <f t="shared" si="14"/>
        <v>0</v>
      </c>
    </row>
    <row r="29" spans="2:38">
      <c r="B29" s="5" t="s">
        <v>76</v>
      </c>
      <c r="C29" s="328" t="s">
        <v>580</v>
      </c>
      <c r="D29" s="100">
        <f>'③-1計算(価格変換)'!J25</f>
        <v>0</v>
      </c>
      <c r="E29" s="505">
        <f>+④係数!BF38</f>
        <v>0.16545249253708261</v>
      </c>
      <c r="F29" s="307">
        <f>IF(①入力・結果!$E$18="県内産のみ",D29,D29*E29)</f>
        <v>0</v>
      </c>
      <c r="G29" s="511">
        <v>0.48453873989986618</v>
      </c>
      <c r="H29" s="99">
        <f t="shared" si="0"/>
        <v>0</v>
      </c>
      <c r="I29" s="511">
        <v>0.20114509492886531</v>
      </c>
      <c r="J29" s="111">
        <f t="shared" si="1"/>
        <v>0</v>
      </c>
      <c r="K29" s="518"/>
      <c r="L29" s="101">
        <v>0</v>
      </c>
      <c r="M29" s="416">
        <f t="shared" si="2"/>
        <v>0</v>
      </c>
      <c r="N29" s="505"/>
      <c r="O29" s="313">
        <v>0</v>
      </c>
      <c r="P29" s="99">
        <f t="shared" si="3"/>
        <v>0</v>
      </c>
      <c r="Q29" s="111">
        <f t="shared" si="4"/>
        <v>0</v>
      </c>
      <c r="R29" s="100">
        <f t="shared" si="5"/>
        <v>0</v>
      </c>
      <c r="S29" s="953"/>
      <c r="T29" s="935"/>
      <c r="U29" s="518">
        <f>+④係数!BH38</f>
        <v>2.0375820014388924E-4</v>
      </c>
      <c r="V29" s="96">
        <f t="shared" si="6"/>
        <v>0</v>
      </c>
      <c r="W29" s="97">
        <f t="shared" si="7"/>
        <v>0</v>
      </c>
      <c r="X29" s="307">
        <v>0</v>
      </c>
      <c r="Y29" s="98">
        <f t="shared" si="8"/>
        <v>0</v>
      </c>
      <c r="Z29" s="113">
        <f t="shared" si="9"/>
        <v>0</v>
      </c>
      <c r="AA29" s="313">
        <f t="shared" si="10"/>
        <v>0</v>
      </c>
      <c r="AB29" s="99">
        <f t="shared" si="11"/>
        <v>0</v>
      </c>
      <c r="AC29" s="111">
        <f t="shared" si="12"/>
        <v>0</v>
      </c>
      <c r="AE29" s="476">
        <f>+F29*④係数!O213</f>
        <v>0</v>
      </c>
      <c r="AF29" s="492">
        <f>+F29*④係数!P213</f>
        <v>0</v>
      </c>
      <c r="AG29" s="479">
        <f>+O29*④係数!O213</f>
        <v>0</v>
      </c>
      <c r="AH29" s="490">
        <f>+O29*④係数!P213</f>
        <v>0</v>
      </c>
      <c r="AI29" s="476">
        <f>+X29*④係数!O213</f>
        <v>0</v>
      </c>
      <c r="AJ29" s="487">
        <f>+X29*④係数!P213</f>
        <v>0</v>
      </c>
      <c r="AK29" s="482">
        <f t="shared" si="13"/>
        <v>0</v>
      </c>
      <c r="AL29" s="484">
        <f t="shared" si="14"/>
        <v>0</v>
      </c>
    </row>
    <row r="30" spans="2:38">
      <c r="B30" s="171" t="s">
        <v>77</v>
      </c>
      <c r="C30" s="329" t="s">
        <v>287</v>
      </c>
      <c r="D30" s="727">
        <f>'③-1計算(価格変換)'!J26</f>
        <v>0</v>
      </c>
      <c r="E30" s="506">
        <f>+④係数!BF39</f>
        <v>0.11537724456179521</v>
      </c>
      <c r="F30" s="308">
        <f>IF(①入力・結果!$E$18="県内産のみ",D30,D30*E30)</f>
        <v>0</v>
      </c>
      <c r="G30" s="512">
        <v>0.31845019454194218</v>
      </c>
      <c r="H30" s="720">
        <f t="shared" si="0"/>
        <v>0</v>
      </c>
      <c r="I30" s="512">
        <v>0.27374636084129189</v>
      </c>
      <c r="J30" s="721">
        <f t="shared" si="1"/>
        <v>0</v>
      </c>
      <c r="K30" s="519"/>
      <c r="L30" s="191">
        <v>0</v>
      </c>
      <c r="M30" s="722">
        <f t="shared" si="2"/>
        <v>0</v>
      </c>
      <c r="N30" s="506"/>
      <c r="O30" s="314">
        <v>0</v>
      </c>
      <c r="P30" s="720">
        <f t="shared" si="3"/>
        <v>0</v>
      </c>
      <c r="Q30" s="721">
        <f t="shared" si="4"/>
        <v>0</v>
      </c>
      <c r="R30" s="719">
        <f t="shared" si="5"/>
        <v>0</v>
      </c>
      <c r="S30" s="953"/>
      <c r="T30" s="935"/>
      <c r="U30" s="506">
        <f>+④係数!BH39</f>
        <v>9.4387989772536936E-5</v>
      </c>
      <c r="V30" s="723">
        <f t="shared" si="6"/>
        <v>0</v>
      </c>
      <c r="W30" s="724">
        <f t="shared" si="7"/>
        <v>0</v>
      </c>
      <c r="X30" s="308">
        <v>0</v>
      </c>
      <c r="Y30" s="725">
        <f t="shared" si="8"/>
        <v>0</v>
      </c>
      <c r="Z30" s="726">
        <f t="shared" si="9"/>
        <v>0</v>
      </c>
      <c r="AA30" s="314">
        <f t="shared" si="10"/>
        <v>0</v>
      </c>
      <c r="AB30" s="720">
        <f t="shared" si="11"/>
        <v>0</v>
      </c>
      <c r="AC30" s="721">
        <f t="shared" si="12"/>
        <v>0</v>
      </c>
      <c r="AE30" s="476">
        <f>+F30*④係数!O214</f>
        <v>0</v>
      </c>
      <c r="AF30" s="492">
        <f>+F30*④係数!P214</f>
        <v>0</v>
      </c>
      <c r="AG30" s="479">
        <f>+O30*④係数!O214</f>
        <v>0</v>
      </c>
      <c r="AH30" s="490">
        <f>+O30*④係数!P214</f>
        <v>0</v>
      </c>
      <c r="AI30" s="476">
        <f>+X30*④係数!O214</f>
        <v>0</v>
      </c>
      <c r="AJ30" s="487">
        <f>+X30*④係数!P214</f>
        <v>0</v>
      </c>
      <c r="AK30" s="482">
        <f t="shared" si="13"/>
        <v>0</v>
      </c>
      <c r="AL30" s="484">
        <f t="shared" si="14"/>
        <v>0</v>
      </c>
    </row>
    <row r="31" spans="2:38">
      <c r="B31" s="5" t="s">
        <v>78</v>
      </c>
      <c r="C31" s="328" t="s">
        <v>60</v>
      </c>
      <c r="D31" s="100">
        <f>'③-1計算(価格変換)'!J27</f>
        <v>0</v>
      </c>
      <c r="E31" s="505">
        <f>+④係数!BF40</f>
        <v>3.1919834054014995E-2</v>
      </c>
      <c r="F31" s="307">
        <f>IF(①入力・結果!$E$18="県内産のみ",D31,D31*E31)</f>
        <v>0</v>
      </c>
      <c r="G31" s="511">
        <v>0.25587056881158443</v>
      </c>
      <c r="H31" s="99">
        <f t="shared" si="0"/>
        <v>0</v>
      </c>
      <c r="I31" s="511">
        <v>9.6535759729948573E-2</v>
      </c>
      <c r="J31" s="111">
        <f t="shared" si="1"/>
        <v>0</v>
      </c>
      <c r="K31" s="518"/>
      <c r="L31" s="101">
        <v>0</v>
      </c>
      <c r="M31" s="416">
        <f t="shared" si="2"/>
        <v>0</v>
      </c>
      <c r="N31" s="505"/>
      <c r="O31" s="313">
        <v>0</v>
      </c>
      <c r="P31" s="99">
        <f t="shared" si="3"/>
        <v>0</v>
      </c>
      <c r="Q31" s="111">
        <f t="shared" si="4"/>
        <v>0</v>
      </c>
      <c r="R31" s="100">
        <f t="shared" si="5"/>
        <v>0</v>
      </c>
      <c r="S31" s="953"/>
      <c r="T31" s="935"/>
      <c r="U31" s="518">
        <f>+④係数!BH40</f>
        <v>1.058493885306307E-2</v>
      </c>
      <c r="V31" s="96">
        <f t="shared" si="6"/>
        <v>0</v>
      </c>
      <c r="W31" s="97">
        <f t="shared" si="7"/>
        <v>0</v>
      </c>
      <c r="X31" s="307">
        <v>0</v>
      </c>
      <c r="Y31" s="98">
        <f t="shared" si="8"/>
        <v>0</v>
      </c>
      <c r="Z31" s="113">
        <f t="shared" si="9"/>
        <v>0</v>
      </c>
      <c r="AA31" s="313">
        <f t="shared" si="10"/>
        <v>0</v>
      </c>
      <c r="AB31" s="99">
        <f t="shared" si="11"/>
        <v>0</v>
      </c>
      <c r="AC31" s="111">
        <f t="shared" si="12"/>
        <v>0</v>
      </c>
      <c r="AE31" s="476">
        <f>+F31*④係数!O215</f>
        <v>0</v>
      </c>
      <c r="AF31" s="492">
        <f>+F31*④係数!P215</f>
        <v>0</v>
      </c>
      <c r="AG31" s="479">
        <f>+O31*④係数!O215</f>
        <v>0</v>
      </c>
      <c r="AH31" s="490">
        <f>+O31*④係数!P215</f>
        <v>0</v>
      </c>
      <c r="AI31" s="476">
        <f>+X31*④係数!O215</f>
        <v>0</v>
      </c>
      <c r="AJ31" s="487">
        <f>+X31*④係数!P215</f>
        <v>0</v>
      </c>
      <c r="AK31" s="482">
        <f t="shared" si="13"/>
        <v>0</v>
      </c>
      <c r="AL31" s="484">
        <f t="shared" si="14"/>
        <v>0</v>
      </c>
    </row>
    <row r="32" spans="2:38">
      <c r="B32" s="5" t="s">
        <v>80</v>
      </c>
      <c r="C32" s="328" t="s">
        <v>959</v>
      </c>
      <c r="D32" s="100">
        <f>'③-1計算(価格変換)'!J28</f>
        <v>0</v>
      </c>
      <c r="E32" s="505">
        <f>+④係数!BF41</f>
        <v>3.1086717892425675E-3</v>
      </c>
      <c r="F32" s="307">
        <f>IF(①入力・結果!$E$18="県内産のみ",D32,D32*E32)</f>
        <v>0</v>
      </c>
      <c r="G32" s="511">
        <v>0.302942111570349</v>
      </c>
      <c r="H32" s="99">
        <f t="shared" si="0"/>
        <v>0</v>
      </c>
      <c r="I32" s="511">
        <v>0.24155640881410648</v>
      </c>
      <c r="J32" s="111">
        <f t="shared" si="1"/>
        <v>0</v>
      </c>
      <c r="K32" s="518"/>
      <c r="L32" s="101">
        <v>0</v>
      </c>
      <c r="M32" s="416">
        <f t="shared" si="2"/>
        <v>0</v>
      </c>
      <c r="N32" s="505"/>
      <c r="O32" s="313">
        <v>0</v>
      </c>
      <c r="P32" s="99">
        <f t="shared" si="3"/>
        <v>0</v>
      </c>
      <c r="Q32" s="111">
        <f t="shared" si="4"/>
        <v>0</v>
      </c>
      <c r="R32" s="100">
        <f t="shared" si="5"/>
        <v>0</v>
      </c>
      <c r="S32" s="953"/>
      <c r="T32" s="935"/>
      <c r="U32" s="518">
        <f>+④係数!BH41</f>
        <v>1.1945024839023531E-2</v>
      </c>
      <c r="V32" s="96">
        <f t="shared" si="6"/>
        <v>0</v>
      </c>
      <c r="W32" s="97">
        <f t="shared" si="7"/>
        <v>0</v>
      </c>
      <c r="X32" s="307">
        <v>0</v>
      </c>
      <c r="Y32" s="98">
        <f t="shared" si="8"/>
        <v>0</v>
      </c>
      <c r="Z32" s="113">
        <f t="shared" si="9"/>
        <v>0</v>
      </c>
      <c r="AA32" s="313">
        <f t="shared" si="10"/>
        <v>0</v>
      </c>
      <c r="AB32" s="99">
        <f t="shared" si="11"/>
        <v>0</v>
      </c>
      <c r="AC32" s="111">
        <f t="shared" si="12"/>
        <v>0</v>
      </c>
      <c r="AE32" s="476">
        <f>+F32*④係数!O216</f>
        <v>0</v>
      </c>
      <c r="AF32" s="492">
        <f>+F32*④係数!P216</f>
        <v>0</v>
      </c>
      <c r="AG32" s="479">
        <f>+O32*④係数!O216</f>
        <v>0</v>
      </c>
      <c r="AH32" s="490">
        <f>+O32*④係数!P216</f>
        <v>0</v>
      </c>
      <c r="AI32" s="476">
        <f>+X32*④係数!O216</f>
        <v>0</v>
      </c>
      <c r="AJ32" s="487">
        <f>+X32*④係数!P216</f>
        <v>0</v>
      </c>
      <c r="AK32" s="482">
        <f t="shared" si="13"/>
        <v>0</v>
      </c>
      <c r="AL32" s="484">
        <f t="shared" si="14"/>
        <v>0</v>
      </c>
    </row>
    <row r="33" spans="2:38">
      <c r="B33" s="5" t="s">
        <v>81</v>
      </c>
      <c r="C33" s="328" t="s">
        <v>61</v>
      </c>
      <c r="D33" s="100">
        <f>'③-1計算(価格変換)'!J29</f>
        <v>0</v>
      </c>
      <c r="E33" s="505">
        <f>+④係数!BF42</f>
        <v>6.6843271275889626E-2</v>
      </c>
      <c r="F33" s="307">
        <f>IF(①入力・結果!$E$18="県内産のみ",D33,D33*E33)</f>
        <v>0</v>
      </c>
      <c r="G33" s="511">
        <v>0.25581548044291436</v>
      </c>
      <c r="H33" s="99">
        <f t="shared" si="0"/>
        <v>0</v>
      </c>
      <c r="I33" s="511">
        <v>0.1055278056257062</v>
      </c>
      <c r="J33" s="111">
        <f t="shared" si="1"/>
        <v>0</v>
      </c>
      <c r="K33" s="518"/>
      <c r="L33" s="101">
        <v>0</v>
      </c>
      <c r="M33" s="416">
        <f t="shared" si="2"/>
        <v>0</v>
      </c>
      <c r="N33" s="505"/>
      <c r="O33" s="313">
        <v>0</v>
      </c>
      <c r="P33" s="99">
        <f t="shared" si="3"/>
        <v>0</v>
      </c>
      <c r="Q33" s="111">
        <f t="shared" si="4"/>
        <v>0</v>
      </c>
      <c r="R33" s="100">
        <f t="shared" si="5"/>
        <v>0</v>
      </c>
      <c r="S33" s="953"/>
      <c r="T33" s="935"/>
      <c r="U33" s="518">
        <f>+④係数!BH42</f>
        <v>5.1412388918070928E-2</v>
      </c>
      <c r="V33" s="96">
        <f t="shared" si="6"/>
        <v>0</v>
      </c>
      <c r="W33" s="97">
        <f t="shared" si="7"/>
        <v>0</v>
      </c>
      <c r="X33" s="307">
        <v>0</v>
      </c>
      <c r="Y33" s="98">
        <f t="shared" si="8"/>
        <v>0</v>
      </c>
      <c r="Z33" s="113">
        <f t="shared" si="9"/>
        <v>0</v>
      </c>
      <c r="AA33" s="313">
        <f t="shared" si="10"/>
        <v>0</v>
      </c>
      <c r="AB33" s="99">
        <f t="shared" si="11"/>
        <v>0</v>
      </c>
      <c r="AC33" s="111">
        <f t="shared" si="12"/>
        <v>0</v>
      </c>
      <c r="AE33" s="476">
        <f>+F33*④係数!O217</f>
        <v>0</v>
      </c>
      <c r="AF33" s="492">
        <f>+F33*④係数!P217</f>
        <v>0</v>
      </c>
      <c r="AG33" s="479">
        <f>+O33*④係数!O217</f>
        <v>0</v>
      </c>
      <c r="AH33" s="490">
        <f>+O33*④係数!P217</f>
        <v>0</v>
      </c>
      <c r="AI33" s="476">
        <f>+X33*④係数!O217</f>
        <v>0</v>
      </c>
      <c r="AJ33" s="487">
        <f>+X33*④係数!P217</f>
        <v>0</v>
      </c>
      <c r="AK33" s="482">
        <f t="shared" si="13"/>
        <v>0</v>
      </c>
      <c r="AL33" s="484">
        <f t="shared" si="14"/>
        <v>0</v>
      </c>
    </row>
    <row r="34" spans="2:38">
      <c r="B34" s="163" t="s">
        <v>82</v>
      </c>
      <c r="C34" s="330" t="s">
        <v>31</v>
      </c>
      <c r="D34" s="100">
        <f>'③-1計算(価格変換)'!J30</f>
        <v>0</v>
      </c>
      <c r="E34" s="505">
        <f>+④係数!BF43</f>
        <v>0.31518307206558471</v>
      </c>
      <c r="F34" s="307">
        <f>IF(①入力・結果!$E$18="県内産のみ",D34,D34*E34)</f>
        <v>0</v>
      </c>
      <c r="G34" s="511">
        <v>0.41914865893551506</v>
      </c>
      <c r="H34" s="99">
        <f t="shared" si="0"/>
        <v>0</v>
      </c>
      <c r="I34" s="511">
        <v>0.23431424319523786</v>
      </c>
      <c r="J34" s="111">
        <f t="shared" si="1"/>
        <v>0</v>
      </c>
      <c r="K34" s="518"/>
      <c r="L34" s="101">
        <v>0</v>
      </c>
      <c r="M34" s="416">
        <f t="shared" si="2"/>
        <v>0</v>
      </c>
      <c r="N34" s="505"/>
      <c r="O34" s="313">
        <v>0</v>
      </c>
      <c r="P34" s="99">
        <f t="shared" si="3"/>
        <v>0</v>
      </c>
      <c r="Q34" s="111">
        <f t="shared" si="4"/>
        <v>0</v>
      </c>
      <c r="R34" s="100">
        <f t="shared" si="5"/>
        <v>0</v>
      </c>
      <c r="S34" s="953"/>
      <c r="T34" s="935"/>
      <c r="U34" s="518">
        <f>+④係数!BH43</f>
        <v>8.8592866844915148E-3</v>
      </c>
      <c r="V34" s="96">
        <f t="shared" si="6"/>
        <v>0</v>
      </c>
      <c r="W34" s="97">
        <f t="shared" si="7"/>
        <v>0</v>
      </c>
      <c r="X34" s="307">
        <v>0</v>
      </c>
      <c r="Y34" s="98">
        <f t="shared" si="8"/>
        <v>0</v>
      </c>
      <c r="Z34" s="113">
        <f t="shared" si="9"/>
        <v>0</v>
      </c>
      <c r="AA34" s="313">
        <f t="shared" si="10"/>
        <v>0</v>
      </c>
      <c r="AB34" s="99">
        <f t="shared" si="11"/>
        <v>0</v>
      </c>
      <c r="AC34" s="111">
        <f t="shared" si="12"/>
        <v>0</v>
      </c>
      <c r="AE34" s="476">
        <f>+F34*④係数!O218</f>
        <v>0</v>
      </c>
      <c r="AF34" s="492">
        <f>+F34*④係数!P218</f>
        <v>0</v>
      </c>
      <c r="AG34" s="479">
        <f>+O34*④係数!O218</f>
        <v>0</v>
      </c>
      <c r="AH34" s="490">
        <f>+O34*④係数!P218</f>
        <v>0</v>
      </c>
      <c r="AI34" s="476">
        <f>+X34*④係数!O218</f>
        <v>0</v>
      </c>
      <c r="AJ34" s="487">
        <f>+X34*④係数!P218</f>
        <v>0</v>
      </c>
      <c r="AK34" s="482">
        <f t="shared" si="13"/>
        <v>0</v>
      </c>
      <c r="AL34" s="484">
        <f t="shared" si="14"/>
        <v>0</v>
      </c>
    </row>
    <row r="35" spans="2:38">
      <c r="B35" s="5" t="s">
        <v>84</v>
      </c>
      <c r="C35" s="328" t="s">
        <v>33</v>
      </c>
      <c r="D35" s="727">
        <f>'③-1計算(価格変換)'!J31</f>
        <v>0</v>
      </c>
      <c r="E35" s="506">
        <f>+④係数!BF44</f>
        <v>1</v>
      </c>
      <c r="F35" s="308">
        <f>IF(①入力・結果!$E$18="県内産のみ",D35,D35*E35)</f>
        <v>0</v>
      </c>
      <c r="G35" s="512">
        <v>0.47857417437206973</v>
      </c>
      <c r="H35" s="720">
        <f t="shared" si="0"/>
        <v>0</v>
      </c>
      <c r="I35" s="512">
        <v>0.33195528463655899</v>
      </c>
      <c r="J35" s="721">
        <f t="shared" si="1"/>
        <v>0</v>
      </c>
      <c r="K35" s="519"/>
      <c r="L35" s="191">
        <v>0</v>
      </c>
      <c r="M35" s="722">
        <f t="shared" si="2"/>
        <v>0</v>
      </c>
      <c r="N35" s="506"/>
      <c r="O35" s="314">
        <v>0</v>
      </c>
      <c r="P35" s="720">
        <f t="shared" si="3"/>
        <v>0</v>
      </c>
      <c r="Q35" s="721">
        <f t="shared" si="4"/>
        <v>0</v>
      </c>
      <c r="R35" s="719">
        <f t="shared" si="5"/>
        <v>0</v>
      </c>
      <c r="S35" s="953"/>
      <c r="T35" s="935"/>
      <c r="U35" s="506">
        <f>+④係数!BH44</f>
        <v>0</v>
      </c>
      <c r="V35" s="723">
        <f t="shared" si="6"/>
        <v>0</v>
      </c>
      <c r="W35" s="724">
        <f t="shared" si="7"/>
        <v>0</v>
      </c>
      <c r="X35" s="308">
        <v>0</v>
      </c>
      <c r="Y35" s="725">
        <f t="shared" si="8"/>
        <v>0</v>
      </c>
      <c r="Z35" s="726">
        <f t="shared" si="9"/>
        <v>0</v>
      </c>
      <c r="AA35" s="314">
        <f t="shared" si="10"/>
        <v>0</v>
      </c>
      <c r="AB35" s="720">
        <f t="shared" si="11"/>
        <v>0</v>
      </c>
      <c r="AC35" s="721">
        <f t="shared" si="12"/>
        <v>0</v>
      </c>
      <c r="AE35" s="476">
        <f>+F35*④係数!O219</f>
        <v>0</v>
      </c>
      <c r="AF35" s="492">
        <f>+F35*④係数!P219</f>
        <v>0</v>
      </c>
      <c r="AG35" s="479">
        <f>+O35*④係数!O219</f>
        <v>0</v>
      </c>
      <c r="AH35" s="490">
        <f>+O35*④係数!P219</f>
        <v>0</v>
      </c>
      <c r="AI35" s="476">
        <f>+X35*④係数!O219</f>
        <v>0</v>
      </c>
      <c r="AJ35" s="487">
        <f>+X35*④係数!P219</f>
        <v>0</v>
      </c>
      <c r="AK35" s="482">
        <f t="shared" si="13"/>
        <v>0</v>
      </c>
      <c r="AL35" s="484">
        <f t="shared" si="14"/>
        <v>0</v>
      </c>
    </row>
    <row r="36" spans="2:38">
      <c r="B36" s="5" t="s">
        <v>85</v>
      </c>
      <c r="C36" s="328" t="s">
        <v>985</v>
      </c>
      <c r="D36" s="100">
        <f>'③-1計算(価格変換)'!J32</f>
        <v>0</v>
      </c>
      <c r="E36" s="505">
        <f>+④係数!BF45</f>
        <v>0.43100479623969123</v>
      </c>
      <c r="F36" s="307">
        <f>IF(①入力・結果!$E$18="県内産のみ",D36,D36*E36)</f>
        <v>0</v>
      </c>
      <c r="G36" s="511">
        <v>0.4799433889295735</v>
      </c>
      <c r="H36" s="99">
        <f t="shared" si="0"/>
        <v>0</v>
      </c>
      <c r="I36" s="511">
        <v>0.11843068846631724</v>
      </c>
      <c r="J36" s="111">
        <f t="shared" si="1"/>
        <v>0</v>
      </c>
      <c r="K36" s="518"/>
      <c r="L36" s="101">
        <v>0</v>
      </c>
      <c r="M36" s="416">
        <f t="shared" si="2"/>
        <v>0</v>
      </c>
      <c r="N36" s="505"/>
      <c r="O36" s="313">
        <v>0</v>
      </c>
      <c r="P36" s="99">
        <f t="shared" si="3"/>
        <v>0</v>
      </c>
      <c r="Q36" s="111">
        <f t="shared" si="4"/>
        <v>0</v>
      </c>
      <c r="R36" s="100">
        <f t="shared" si="5"/>
        <v>0</v>
      </c>
      <c r="S36" s="953"/>
      <c r="T36" s="935"/>
      <c r="U36" s="518">
        <f>+④係数!BH45</f>
        <v>2.2241106478941439E-2</v>
      </c>
      <c r="V36" s="96">
        <f t="shared" si="6"/>
        <v>0</v>
      </c>
      <c r="W36" s="97">
        <f t="shared" si="7"/>
        <v>0</v>
      </c>
      <c r="X36" s="307">
        <v>0</v>
      </c>
      <c r="Y36" s="98">
        <f t="shared" si="8"/>
        <v>0</v>
      </c>
      <c r="Z36" s="113">
        <f t="shared" si="9"/>
        <v>0</v>
      </c>
      <c r="AA36" s="313">
        <f t="shared" si="10"/>
        <v>0</v>
      </c>
      <c r="AB36" s="99">
        <f t="shared" si="11"/>
        <v>0</v>
      </c>
      <c r="AC36" s="111">
        <f t="shared" si="12"/>
        <v>0</v>
      </c>
      <c r="AE36" s="476">
        <f>+F36*④係数!O220</f>
        <v>0</v>
      </c>
      <c r="AF36" s="492">
        <f>+F36*④係数!P220</f>
        <v>0</v>
      </c>
      <c r="AG36" s="479">
        <f>+O36*④係数!O220</f>
        <v>0</v>
      </c>
      <c r="AH36" s="490">
        <f>+O36*④係数!P220</f>
        <v>0</v>
      </c>
      <c r="AI36" s="476">
        <f>+X36*④係数!O220</f>
        <v>0</v>
      </c>
      <c r="AJ36" s="487">
        <f>+X36*④係数!P220</f>
        <v>0</v>
      </c>
      <c r="AK36" s="482">
        <f t="shared" si="13"/>
        <v>0</v>
      </c>
      <c r="AL36" s="484">
        <f t="shared" si="14"/>
        <v>0</v>
      </c>
    </row>
    <row r="37" spans="2:38">
      <c r="B37" s="5" t="s">
        <v>87</v>
      </c>
      <c r="C37" s="328" t="s">
        <v>325</v>
      </c>
      <c r="D37" s="100">
        <f>'③-1計算(価格変換)'!J33</f>
        <v>0</v>
      </c>
      <c r="E37" s="505">
        <f>+④係数!BF46</f>
        <v>0.99982895164462993</v>
      </c>
      <c r="F37" s="307">
        <f>IF(①入力・結果!$E$18="県内産のみ",D37,D37*E37)</f>
        <v>0</v>
      </c>
      <c r="G37" s="511">
        <v>0.43031266560678327</v>
      </c>
      <c r="H37" s="99">
        <f t="shared" si="0"/>
        <v>0</v>
      </c>
      <c r="I37" s="511">
        <v>0.12038224182436706</v>
      </c>
      <c r="J37" s="111">
        <f t="shared" si="1"/>
        <v>0</v>
      </c>
      <c r="K37" s="518"/>
      <c r="L37" s="101">
        <v>0</v>
      </c>
      <c r="M37" s="416">
        <f t="shared" si="2"/>
        <v>0</v>
      </c>
      <c r="N37" s="505"/>
      <c r="O37" s="313">
        <v>0</v>
      </c>
      <c r="P37" s="99">
        <f t="shared" si="3"/>
        <v>0</v>
      </c>
      <c r="Q37" s="111">
        <f t="shared" si="4"/>
        <v>0</v>
      </c>
      <c r="R37" s="100">
        <f t="shared" si="5"/>
        <v>0</v>
      </c>
      <c r="S37" s="953"/>
      <c r="T37" s="935"/>
      <c r="U37" s="518">
        <f>+④係数!BH46</f>
        <v>9.4381996884297398E-3</v>
      </c>
      <c r="V37" s="96">
        <f t="shared" si="6"/>
        <v>0</v>
      </c>
      <c r="W37" s="97">
        <f t="shared" si="7"/>
        <v>0</v>
      </c>
      <c r="X37" s="307">
        <v>0</v>
      </c>
      <c r="Y37" s="98">
        <f t="shared" si="8"/>
        <v>0</v>
      </c>
      <c r="Z37" s="113">
        <f t="shared" si="9"/>
        <v>0</v>
      </c>
      <c r="AA37" s="313">
        <f t="shared" si="10"/>
        <v>0</v>
      </c>
      <c r="AB37" s="99">
        <f t="shared" si="11"/>
        <v>0</v>
      </c>
      <c r="AC37" s="111">
        <f t="shared" si="12"/>
        <v>0</v>
      </c>
      <c r="AE37" s="476">
        <f>+F37*④係数!O221</f>
        <v>0</v>
      </c>
      <c r="AF37" s="492">
        <f>+F37*④係数!P221</f>
        <v>0</v>
      </c>
      <c r="AG37" s="479">
        <f>+O37*④係数!O221</f>
        <v>0</v>
      </c>
      <c r="AH37" s="490">
        <f>+O37*④係数!P221</f>
        <v>0</v>
      </c>
      <c r="AI37" s="476">
        <f>+X37*④係数!O221</f>
        <v>0</v>
      </c>
      <c r="AJ37" s="487">
        <f>+X37*④係数!P221</f>
        <v>0</v>
      </c>
      <c r="AK37" s="482">
        <f t="shared" si="13"/>
        <v>0</v>
      </c>
      <c r="AL37" s="484">
        <f t="shared" si="14"/>
        <v>0</v>
      </c>
    </row>
    <row r="38" spans="2:38">
      <c r="B38" s="5" t="s">
        <v>88</v>
      </c>
      <c r="C38" s="328" t="s">
        <v>327</v>
      </c>
      <c r="D38" s="100">
        <f>'③-1計算(価格変換)'!J34</f>
        <v>0</v>
      </c>
      <c r="E38" s="505">
        <f>+④係数!BF47</f>
        <v>0.99844053166990043</v>
      </c>
      <c r="F38" s="307">
        <f>IF(①入力・結果!$E$18="県内産のみ",D38,D38*E38)</f>
        <v>0</v>
      </c>
      <c r="G38" s="511">
        <v>0.54418739315060938</v>
      </c>
      <c r="H38" s="99">
        <f t="shared" si="0"/>
        <v>0</v>
      </c>
      <c r="I38" s="511">
        <v>0.37162907406386148</v>
      </c>
      <c r="J38" s="111">
        <f t="shared" si="1"/>
        <v>0</v>
      </c>
      <c r="K38" s="518"/>
      <c r="L38" s="101">
        <v>0</v>
      </c>
      <c r="M38" s="416">
        <f t="shared" si="2"/>
        <v>0</v>
      </c>
      <c r="N38" s="505"/>
      <c r="O38" s="313">
        <v>0</v>
      </c>
      <c r="P38" s="99">
        <f t="shared" si="3"/>
        <v>0</v>
      </c>
      <c r="Q38" s="111">
        <f t="shared" si="4"/>
        <v>0</v>
      </c>
      <c r="R38" s="100">
        <f t="shared" si="5"/>
        <v>0</v>
      </c>
      <c r="S38" s="953"/>
      <c r="T38" s="935"/>
      <c r="U38" s="518">
        <f>+④係数!BH47</f>
        <v>4.3148795324588309E-4</v>
      </c>
      <c r="V38" s="96">
        <f t="shared" si="6"/>
        <v>0</v>
      </c>
      <c r="W38" s="97">
        <f t="shared" si="7"/>
        <v>0</v>
      </c>
      <c r="X38" s="307">
        <v>0</v>
      </c>
      <c r="Y38" s="98">
        <f t="shared" si="8"/>
        <v>0</v>
      </c>
      <c r="Z38" s="113">
        <f t="shared" si="9"/>
        <v>0</v>
      </c>
      <c r="AA38" s="313">
        <f t="shared" si="10"/>
        <v>0</v>
      </c>
      <c r="AB38" s="99">
        <f t="shared" si="11"/>
        <v>0</v>
      </c>
      <c r="AC38" s="111">
        <f t="shared" si="12"/>
        <v>0</v>
      </c>
      <c r="AE38" s="476">
        <f>+F38*④係数!O222</f>
        <v>0</v>
      </c>
      <c r="AF38" s="492">
        <f>+F38*④係数!P222</f>
        <v>0</v>
      </c>
      <c r="AG38" s="479">
        <f>+O38*④係数!O222</f>
        <v>0</v>
      </c>
      <c r="AH38" s="490">
        <f>+O38*④係数!P222</f>
        <v>0</v>
      </c>
      <c r="AI38" s="476">
        <f>+X38*④係数!O222</f>
        <v>0</v>
      </c>
      <c r="AJ38" s="487">
        <f>+X38*④係数!P222</f>
        <v>0</v>
      </c>
      <c r="AK38" s="482">
        <f t="shared" si="13"/>
        <v>0</v>
      </c>
      <c r="AL38" s="484">
        <f t="shared" si="14"/>
        <v>0</v>
      </c>
    </row>
    <row r="39" spans="2:38">
      <c r="B39" s="5" t="s">
        <v>89</v>
      </c>
      <c r="C39" s="328" t="s">
        <v>37</v>
      </c>
      <c r="D39" s="100">
        <f>'③-1計算(価格変換)'!J35</f>
        <v>0</v>
      </c>
      <c r="E39" s="505">
        <f>+④係数!BF48</f>
        <v>0.46384165894210017</v>
      </c>
      <c r="F39" s="307">
        <f>IF(①入力・結果!$E$18="県内産のみ",D39,D39*E39)</f>
        <v>0</v>
      </c>
      <c r="G39" s="511">
        <v>0.72582966687617856</v>
      </c>
      <c r="H39" s="99">
        <f t="shared" si="0"/>
        <v>0</v>
      </c>
      <c r="I39" s="511">
        <v>0.48483343808925206</v>
      </c>
      <c r="J39" s="111">
        <f t="shared" si="1"/>
        <v>0</v>
      </c>
      <c r="K39" s="518"/>
      <c r="L39" s="101">
        <v>0</v>
      </c>
      <c r="M39" s="416">
        <f t="shared" si="2"/>
        <v>0</v>
      </c>
      <c r="N39" s="505"/>
      <c r="O39" s="313">
        <v>0</v>
      </c>
      <c r="P39" s="99">
        <f t="shared" si="3"/>
        <v>0</v>
      </c>
      <c r="Q39" s="111">
        <f t="shared" si="4"/>
        <v>0</v>
      </c>
      <c r="R39" s="100">
        <f t="shared" si="5"/>
        <v>0</v>
      </c>
      <c r="S39" s="953"/>
      <c r="T39" s="935"/>
      <c r="U39" s="518">
        <f>+④係数!BH48</f>
        <v>0.1756284816807894</v>
      </c>
      <c r="V39" s="96">
        <f t="shared" si="6"/>
        <v>0</v>
      </c>
      <c r="W39" s="97">
        <f t="shared" si="7"/>
        <v>0</v>
      </c>
      <c r="X39" s="307">
        <v>0</v>
      </c>
      <c r="Y39" s="98">
        <f t="shared" si="8"/>
        <v>0</v>
      </c>
      <c r="Z39" s="113">
        <f t="shared" si="9"/>
        <v>0</v>
      </c>
      <c r="AA39" s="313">
        <f t="shared" si="10"/>
        <v>0</v>
      </c>
      <c r="AB39" s="99">
        <f t="shared" si="11"/>
        <v>0</v>
      </c>
      <c r="AC39" s="111">
        <f t="shared" si="12"/>
        <v>0</v>
      </c>
      <c r="AE39" s="476">
        <f>+F39*④係数!O223</f>
        <v>0</v>
      </c>
      <c r="AF39" s="492">
        <f>+F39*④係数!P223</f>
        <v>0</v>
      </c>
      <c r="AG39" s="479">
        <f>+O39*④係数!O223</f>
        <v>0</v>
      </c>
      <c r="AH39" s="490">
        <f>+O39*④係数!P223</f>
        <v>0</v>
      </c>
      <c r="AI39" s="476">
        <f>+X39*④係数!O223</f>
        <v>0</v>
      </c>
      <c r="AJ39" s="487">
        <f>+X39*④係数!P223</f>
        <v>0</v>
      </c>
      <c r="AK39" s="482">
        <f t="shared" si="13"/>
        <v>0</v>
      </c>
      <c r="AL39" s="484">
        <f t="shared" si="14"/>
        <v>0</v>
      </c>
    </row>
    <row r="40" spans="2:38">
      <c r="B40" s="171" t="s">
        <v>91</v>
      </c>
      <c r="C40" s="329" t="s">
        <v>581</v>
      </c>
      <c r="D40" s="727">
        <f>'③-1計算(価格変換)'!J36</f>
        <v>0</v>
      </c>
      <c r="E40" s="506">
        <f>+④係数!BF49</f>
        <v>0.75998249416472152</v>
      </c>
      <c r="F40" s="308">
        <f>IF(①入力・結果!$E$18="県内産のみ",D40,D40*E40)</f>
        <v>0</v>
      </c>
      <c r="G40" s="512">
        <v>0.67949134892399465</v>
      </c>
      <c r="H40" s="720">
        <f t="shared" si="0"/>
        <v>0</v>
      </c>
      <c r="I40" s="512">
        <v>0.35051722495425625</v>
      </c>
      <c r="J40" s="721">
        <f t="shared" si="1"/>
        <v>0</v>
      </c>
      <c r="K40" s="519"/>
      <c r="L40" s="191">
        <v>0</v>
      </c>
      <c r="M40" s="722">
        <f t="shared" si="2"/>
        <v>0</v>
      </c>
      <c r="N40" s="506"/>
      <c r="O40" s="314">
        <v>0</v>
      </c>
      <c r="P40" s="720">
        <f t="shared" si="3"/>
        <v>0</v>
      </c>
      <c r="Q40" s="721">
        <f t="shared" si="4"/>
        <v>0</v>
      </c>
      <c r="R40" s="719">
        <f t="shared" si="5"/>
        <v>0</v>
      </c>
      <c r="S40" s="953"/>
      <c r="T40" s="935"/>
      <c r="U40" s="506">
        <f>+④係数!BH49</f>
        <v>5.5531900293921202E-2</v>
      </c>
      <c r="V40" s="723">
        <f t="shared" si="6"/>
        <v>0</v>
      </c>
      <c r="W40" s="724">
        <f t="shared" si="7"/>
        <v>0</v>
      </c>
      <c r="X40" s="308">
        <v>0</v>
      </c>
      <c r="Y40" s="725">
        <f t="shared" si="8"/>
        <v>0</v>
      </c>
      <c r="Z40" s="726">
        <f t="shared" si="9"/>
        <v>0</v>
      </c>
      <c r="AA40" s="314">
        <f t="shared" si="10"/>
        <v>0</v>
      </c>
      <c r="AB40" s="720">
        <f t="shared" si="11"/>
        <v>0</v>
      </c>
      <c r="AC40" s="721">
        <f t="shared" si="12"/>
        <v>0</v>
      </c>
      <c r="AE40" s="476">
        <f>+F40*④係数!O224</f>
        <v>0</v>
      </c>
      <c r="AF40" s="492">
        <f>+F40*④係数!P224</f>
        <v>0</v>
      </c>
      <c r="AG40" s="479">
        <f>+O40*④係数!O224</f>
        <v>0</v>
      </c>
      <c r="AH40" s="490">
        <f>+O40*④係数!P224</f>
        <v>0</v>
      </c>
      <c r="AI40" s="476">
        <f>+X40*④係数!O224</f>
        <v>0</v>
      </c>
      <c r="AJ40" s="487">
        <f>+X40*④係数!P224</f>
        <v>0</v>
      </c>
      <c r="AK40" s="482">
        <f t="shared" si="13"/>
        <v>0</v>
      </c>
      <c r="AL40" s="484">
        <f t="shared" si="14"/>
        <v>0</v>
      </c>
    </row>
    <row r="41" spans="2:38">
      <c r="B41" s="5" t="s">
        <v>92</v>
      </c>
      <c r="C41" s="328" t="s">
        <v>40</v>
      </c>
      <c r="D41" s="100">
        <f>'③-1計算(価格変換)'!J37</f>
        <v>0</v>
      </c>
      <c r="E41" s="505">
        <f>+④係数!BF50</f>
        <v>0.9855372254247684</v>
      </c>
      <c r="F41" s="307">
        <f>IF(①入力・結果!$E$18="県内産のみ",D41,D41*E41)</f>
        <v>0</v>
      </c>
      <c r="G41" s="511">
        <v>0.85575982655627691</v>
      </c>
      <c r="H41" s="99">
        <f t="shared" si="0"/>
        <v>0</v>
      </c>
      <c r="I41" s="511">
        <v>5.0141499435365812E-2</v>
      </c>
      <c r="J41" s="111">
        <f t="shared" si="1"/>
        <v>0</v>
      </c>
      <c r="K41" s="518"/>
      <c r="L41" s="101">
        <v>0</v>
      </c>
      <c r="M41" s="416">
        <f t="shared" si="2"/>
        <v>0</v>
      </c>
      <c r="N41" s="505"/>
      <c r="O41" s="313">
        <v>0</v>
      </c>
      <c r="P41" s="99">
        <f t="shared" si="3"/>
        <v>0</v>
      </c>
      <c r="Q41" s="111">
        <f t="shared" si="4"/>
        <v>0</v>
      </c>
      <c r="R41" s="100">
        <f t="shared" si="5"/>
        <v>0</v>
      </c>
      <c r="S41" s="953"/>
      <c r="T41" s="935"/>
      <c r="U41" s="518">
        <f>+④係数!BH50</f>
        <v>0.20073209122734051</v>
      </c>
      <c r="V41" s="96">
        <f t="shared" si="6"/>
        <v>0</v>
      </c>
      <c r="W41" s="97">
        <f t="shared" si="7"/>
        <v>0</v>
      </c>
      <c r="X41" s="307">
        <v>0</v>
      </c>
      <c r="Y41" s="98">
        <f t="shared" si="8"/>
        <v>0</v>
      </c>
      <c r="Z41" s="113">
        <f t="shared" si="9"/>
        <v>0</v>
      </c>
      <c r="AA41" s="313">
        <f t="shared" si="10"/>
        <v>0</v>
      </c>
      <c r="AB41" s="99">
        <f t="shared" si="11"/>
        <v>0</v>
      </c>
      <c r="AC41" s="111">
        <f t="shared" si="12"/>
        <v>0</v>
      </c>
      <c r="AE41" s="476">
        <f>+F41*④係数!O225</f>
        <v>0</v>
      </c>
      <c r="AF41" s="492">
        <f>+F41*④係数!P225</f>
        <v>0</v>
      </c>
      <c r="AG41" s="479">
        <f>+O41*④係数!O225</f>
        <v>0</v>
      </c>
      <c r="AH41" s="490">
        <f>+O41*④係数!P225</f>
        <v>0</v>
      </c>
      <c r="AI41" s="476">
        <f>+X41*④係数!O225</f>
        <v>0</v>
      </c>
      <c r="AJ41" s="487">
        <f>+X41*④係数!P225</f>
        <v>0</v>
      </c>
      <c r="AK41" s="482">
        <f t="shared" si="13"/>
        <v>0</v>
      </c>
      <c r="AL41" s="484">
        <f t="shared" si="14"/>
        <v>0</v>
      </c>
    </row>
    <row r="42" spans="2:38">
      <c r="B42" s="5" t="s">
        <v>93</v>
      </c>
      <c r="C42" s="328" t="s">
        <v>582</v>
      </c>
      <c r="D42" s="100">
        <f>'③-1計算(価格変換)'!J38</f>
        <v>0</v>
      </c>
      <c r="E42" s="505">
        <f>+④係数!BF51</f>
        <v>0.7326773700335143</v>
      </c>
      <c r="F42" s="307">
        <f>IF(①入力・結果!$E$18="県内産のみ",D42,D42*E42)</f>
        <v>0</v>
      </c>
      <c r="G42" s="511">
        <v>0.54895435281039395</v>
      </c>
      <c r="H42" s="99">
        <f t="shared" si="0"/>
        <v>0</v>
      </c>
      <c r="I42" s="511">
        <v>0.32698534009587993</v>
      </c>
      <c r="J42" s="111">
        <f t="shared" si="1"/>
        <v>0</v>
      </c>
      <c r="K42" s="518"/>
      <c r="L42" s="101">
        <v>0</v>
      </c>
      <c r="M42" s="416">
        <f t="shared" si="2"/>
        <v>0</v>
      </c>
      <c r="N42" s="505"/>
      <c r="O42" s="313">
        <v>0</v>
      </c>
      <c r="P42" s="99">
        <f t="shared" si="3"/>
        <v>0</v>
      </c>
      <c r="Q42" s="111">
        <f t="shared" si="4"/>
        <v>0</v>
      </c>
      <c r="R42" s="100">
        <f t="shared" si="5"/>
        <v>0</v>
      </c>
      <c r="S42" s="953"/>
      <c r="T42" s="935"/>
      <c r="U42" s="518">
        <f>+④係数!BH51</f>
        <v>4.2942040680324658E-2</v>
      </c>
      <c r="V42" s="96">
        <f t="shared" si="6"/>
        <v>0</v>
      </c>
      <c r="W42" s="97">
        <f t="shared" si="7"/>
        <v>0</v>
      </c>
      <c r="X42" s="307">
        <v>0</v>
      </c>
      <c r="Y42" s="98">
        <f t="shared" si="8"/>
        <v>0</v>
      </c>
      <c r="Z42" s="113">
        <f t="shared" si="9"/>
        <v>0</v>
      </c>
      <c r="AA42" s="313">
        <f t="shared" si="10"/>
        <v>0</v>
      </c>
      <c r="AB42" s="99">
        <f t="shared" si="11"/>
        <v>0</v>
      </c>
      <c r="AC42" s="111">
        <f t="shared" si="12"/>
        <v>0</v>
      </c>
      <c r="AE42" s="476">
        <f>+F42*④係数!O226</f>
        <v>0</v>
      </c>
      <c r="AF42" s="492">
        <f>+F42*④係数!P226</f>
        <v>0</v>
      </c>
      <c r="AG42" s="479">
        <f>+O42*④係数!O226</f>
        <v>0</v>
      </c>
      <c r="AH42" s="490">
        <f>+O42*④係数!P226</f>
        <v>0</v>
      </c>
      <c r="AI42" s="476">
        <f>+X42*④係数!O226</f>
        <v>0</v>
      </c>
      <c r="AJ42" s="487">
        <f>+X42*④係数!P226</f>
        <v>0</v>
      </c>
      <c r="AK42" s="482">
        <f t="shared" si="13"/>
        <v>0</v>
      </c>
      <c r="AL42" s="484">
        <f t="shared" si="14"/>
        <v>0</v>
      </c>
    </row>
    <row r="43" spans="2:38">
      <c r="B43" s="5" t="s">
        <v>94</v>
      </c>
      <c r="C43" s="328" t="s">
        <v>494</v>
      </c>
      <c r="D43" s="100">
        <f>'③-1計算(価格変換)'!J39</f>
        <v>0</v>
      </c>
      <c r="E43" s="505">
        <f>+④係数!BF52</f>
        <v>0.38915064185134085</v>
      </c>
      <c r="F43" s="307">
        <f>IF(①入力・結果!$E$18="県内産のみ",D43,D43*E43)</f>
        <v>0</v>
      </c>
      <c r="G43" s="511">
        <v>0.52293445493438273</v>
      </c>
      <c r="H43" s="99">
        <f t="shared" si="0"/>
        <v>0</v>
      </c>
      <c r="I43" s="511">
        <v>0.14159160243334476</v>
      </c>
      <c r="J43" s="111">
        <f t="shared" si="1"/>
        <v>0</v>
      </c>
      <c r="K43" s="518"/>
      <c r="L43" s="101">
        <v>0</v>
      </c>
      <c r="M43" s="416">
        <f t="shared" si="2"/>
        <v>0</v>
      </c>
      <c r="N43" s="505"/>
      <c r="O43" s="313">
        <v>0</v>
      </c>
      <c r="P43" s="99">
        <f t="shared" si="3"/>
        <v>0</v>
      </c>
      <c r="Q43" s="111">
        <f t="shared" si="4"/>
        <v>0</v>
      </c>
      <c r="R43" s="100">
        <f t="shared" si="5"/>
        <v>0</v>
      </c>
      <c r="S43" s="953"/>
      <c r="T43" s="935"/>
      <c r="U43" s="518">
        <f>+④係数!BH52</f>
        <v>5.1348864302731945E-2</v>
      </c>
      <c r="V43" s="96">
        <f t="shared" si="6"/>
        <v>0</v>
      </c>
      <c r="W43" s="97">
        <f t="shared" si="7"/>
        <v>0</v>
      </c>
      <c r="X43" s="307">
        <v>0</v>
      </c>
      <c r="Y43" s="98">
        <f t="shared" si="8"/>
        <v>0</v>
      </c>
      <c r="Z43" s="113">
        <f t="shared" si="9"/>
        <v>0</v>
      </c>
      <c r="AA43" s="313">
        <f t="shared" si="10"/>
        <v>0</v>
      </c>
      <c r="AB43" s="99">
        <f t="shared" si="11"/>
        <v>0</v>
      </c>
      <c r="AC43" s="111">
        <f t="shared" si="12"/>
        <v>0</v>
      </c>
      <c r="AE43" s="476">
        <f>+F43*④係数!O227</f>
        <v>0</v>
      </c>
      <c r="AF43" s="492">
        <f>+F43*④係数!P227</f>
        <v>0</v>
      </c>
      <c r="AG43" s="479">
        <f>+O43*④係数!O227</f>
        <v>0</v>
      </c>
      <c r="AH43" s="490">
        <f>+O43*④係数!P227</f>
        <v>0</v>
      </c>
      <c r="AI43" s="476">
        <f>+X43*④係数!O227</f>
        <v>0</v>
      </c>
      <c r="AJ43" s="487">
        <f>+X43*④係数!P227</f>
        <v>0</v>
      </c>
      <c r="AK43" s="482">
        <f t="shared" si="13"/>
        <v>0</v>
      </c>
      <c r="AL43" s="484">
        <f t="shared" si="14"/>
        <v>0</v>
      </c>
    </row>
    <row r="44" spans="2:38">
      <c r="B44" s="163" t="s">
        <v>95</v>
      </c>
      <c r="C44" s="330" t="s">
        <v>44</v>
      </c>
      <c r="D44" s="100">
        <f>'③-1計算(価格変換)'!J40</f>
        <v>0</v>
      </c>
      <c r="E44" s="505">
        <f>+④係数!BF53</f>
        <v>1</v>
      </c>
      <c r="F44" s="307">
        <f>IF(①入力・結果!$E$18="県内産のみ",D44,D44*E44)</f>
        <v>0</v>
      </c>
      <c r="G44" s="511">
        <v>0.72542068656046665</v>
      </c>
      <c r="H44" s="99">
        <f t="shared" si="0"/>
        <v>0</v>
      </c>
      <c r="I44" s="511">
        <v>0.3455529306180628</v>
      </c>
      <c r="J44" s="111">
        <f t="shared" si="1"/>
        <v>0</v>
      </c>
      <c r="K44" s="518"/>
      <c r="L44" s="101">
        <v>0</v>
      </c>
      <c r="M44" s="416">
        <f t="shared" si="2"/>
        <v>0</v>
      </c>
      <c r="N44" s="505"/>
      <c r="O44" s="313">
        <v>0</v>
      </c>
      <c r="P44" s="99">
        <f t="shared" si="3"/>
        <v>0</v>
      </c>
      <c r="Q44" s="111">
        <f t="shared" si="4"/>
        <v>0</v>
      </c>
      <c r="R44" s="100">
        <f t="shared" si="5"/>
        <v>0</v>
      </c>
      <c r="S44" s="953"/>
      <c r="T44" s="935"/>
      <c r="U44" s="518">
        <f>+④係数!BH53</f>
        <v>5.0382211429696377E-3</v>
      </c>
      <c r="V44" s="96">
        <f t="shared" si="6"/>
        <v>0</v>
      </c>
      <c r="W44" s="97">
        <f t="shared" si="7"/>
        <v>0</v>
      </c>
      <c r="X44" s="307">
        <v>0</v>
      </c>
      <c r="Y44" s="98">
        <f t="shared" si="8"/>
        <v>0</v>
      </c>
      <c r="Z44" s="113">
        <f t="shared" si="9"/>
        <v>0</v>
      </c>
      <c r="AA44" s="313">
        <f t="shared" si="10"/>
        <v>0</v>
      </c>
      <c r="AB44" s="99">
        <f t="shared" si="11"/>
        <v>0</v>
      </c>
      <c r="AC44" s="111">
        <f t="shared" si="12"/>
        <v>0</v>
      </c>
      <c r="AE44" s="476">
        <f>+F44*④係数!O228</f>
        <v>0</v>
      </c>
      <c r="AF44" s="492">
        <f>+F44*④係数!P228</f>
        <v>0</v>
      </c>
      <c r="AG44" s="479">
        <f>+O44*④係数!O228</f>
        <v>0</v>
      </c>
      <c r="AH44" s="490">
        <f>+O44*④係数!P228</f>
        <v>0</v>
      </c>
      <c r="AI44" s="476">
        <f>+X44*④係数!O228</f>
        <v>0</v>
      </c>
      <c r="AJ44" s="487">
        <f>+X44*④係数!P228</f>
        <v>0</v>
      </c>
      <c r="AK44" s="482">
        <f t="shared" si="13"/>
        <v>0</v>
      </c>
      <c r="AL44" s="484">
        <f t="shared" si="14"/>
        <v>0</v>
      </c>
    </row>
    <row r="45" spans="2:38">
      <c r="B45" s="5" t="s">
        <v>96</v>
      </c>
      <c r="C45" s="328" t="s">
        <v>583</v>
      </c>
      <c r="D45" s="727">
        <f>'③-1計算(価格変換)'!J41</f>
        <v>0</v>
      </c>
      <c r="E45" s="506">
        <f>+④係数!BF54</f>
        <v>0.78342482526700608</v>
      </c>
      <c r="F45" s="308">
        <f>IF(①入力・結果!$E$18="県内産のみ",D45,D45*E45)</f>
        <v>0</v>
      </c>
      <c r="G45" s="512">
        <v>0.67306847101022915</v>
      </c>
      <c r="H45" s="720">
        <f t="shared" si="0"/>
        <v>0</v>
      </c>
      <c r="I45" s="512">
        <v>0.48793303891058859</v>
      </c>
      <c r="J45" s="721">
        <f t="shared" si="1"/>
        <v>0</v>
      </c>
      <c r="K45" s="519"/>
      <c r="L45" s="191">
        <v>0</v>
      </c>
      <c r="M45" s="722">
        <f t="shared" si="2"/>
        <v>0</v>
      </c>
      <c r="N45" s="506"/>
      <c r="O45" s="314">
        <v>0</v>
      </c>
      <c r="P45" s="720">
        <f t="shared" si="3"/>
        <v>0</v>
      </c>
      <c r="Q45" s="721">
        <f t="shared" si="4"/>
        <v>0</v>
      </c>
      <c r="R45" s="719">
        <f t="shared" si="5"/>
        <v>0</v>
      </c>
      <c r="S45" s="953"/>
      <c r="T45" s="935"/>
      <c r="U45" s="506">
        <f>+④係数!BH54</f>
        <v>3.0788463330565619E-2</v>
      </c>
      <c r="V45" s="723">
        <f t="shared" si="6"/>
        <v>0</v>
      </c>
      <c r="W45" s="724">
        <f t="shared" si="7"/>
        <v>0</v>
      </c>
      <c r="X45" s="308">
        <v>0</v>
      </c>
      <c r="Y45" s="725">
        <f t="shared" si="8"/>
        <v>0</v>
      </c>
      <c r="Z45" s="726">
        <f t="shared" si="9"/>
        <v>0</v>
      </c>
      <c r="AA45" s="314">
        <f t="shared" si="10"/>
        <v>0</v>
      </c>
      <c r="AB45" s="720">
        <f t="shared" si="11"/>
        <v>0</v>
      </c>
      <c r="AC45" s="721">
        <f t="shared" si="12"/>
        <v>0</v>
      </c>
      <c r="AE45" s="476">
        <f>+F45*④係数!O229</f>
        <v>0</v>
      </c>
      <c r="AF45" s="492">
        <f>+F45*④係数!P229</f>
        <v>0</v>
      </c>
      <c r="AG45" s="479">
        <f>+O45*④係数!O229</f>
        <v>0</v>
      </c>
      <c r="AH45" s="490">
        <f>+O45*④係数!P229</f>
        <v>0</v>
      </c>
      <c r="AI45" s="476">
        <f>+X45*④係数!O229</f>
        <v>0</v>
      </c>
      <c r="AJ45" s="487">
        <f>+X45*④係数!P229</f>
        <v>0</v>
      </c>
      <c r="AK45" s="482">
        <f t="shared" si="13"/>
        <v>0</v>
      </c>
      <c r="AL45" s="484">
        <f t="shared" si="14"/>
        <v>0</v>
      </c>
    </row>
    <row r="46" spans="2:38">
      <c r="B46" s="5" t="s">
        <v>97</v>
      </c>
      <c r="C46" s="328" t="s">
        <v>584</v>
      </c>
      <c r="D46" s="100">
        <f>'③-1計算(価格変換)'!J42</f>
        <v>0</v>
      </c>
      <c r="E46" s="505">
        <f>+④係数!BF55</f>
        <v>0.95304541648719843</v>
      </c>
      <c r="F46" s="307">
        <f>IF(①入力・結果!$E$18="県内産のみ",D46,D46*E46)</f>
        <v>0</v>
      </c>
      <c r="G46" s="511">
        <v>0.59679715717795068</v>
      </c>
      <c r="H46" s="99">
        <f t="shared" si="0"/>
        <v>0</v>
      </c>
      <c r="I46" s="511">
        <v>0.51812503282199107</v>
      </c>
      <c r="J46" s="111">
        <f t="shared" si="1"/>
        <v>0</v>
      </c>
      <c r="K46" s="518"/>
      <c r="L46" s="101">
        <v>0</v>
      </c>
      <c r="M46" s="416">
        <f t="shared" si="2"/>
        <v>0</v>
      </c>
      <c r="N46" s="505"/>
      <c r="O46" s="313">
        <v>0</v>
      </c>
      <c r="P46" s="99">
        <f t="shared" si="3"/>
        <v>0</v>
      </c>
      <c r="Q46" s="111">
        <f t="shared" si="4"/>
        <v>0</v>
      </c>
      <c r="R46" s="100">
        <f t="shared" si="5"/>
        <v>0</v>
      </c>
      <c r="S46" s="953"/>
      <c r="T46" s="935"/>
      <c r="U46" s="518">
        <f>+④係数!BH55</f>
        <v>5.4603302261206625E-2</v>
      </c>
      <c r="V46" s="96">
        <f t="shared" si="6"/>
        <v>0</v>
      </c>
      <c r="W46" s="97">
        <f t="shared" si="7"/>
        <v>0</v>
      </c>
      <c r="X46" s="307">
        <v>0</v>
      </c>
      <c r="Y46" s="98">
        <f t="shared" si="8"/>
        <v>0</v>
      </c>
      <c r="Z46" s="113">
        <f t="shared" si="9"/>
        <v>0</v>
      </c>
      <c r="AA46" s="313">
        <f t="shared" si="10"/>
        <v>0</v>
      </c>
      <c r="AB46" s="99">
        <f t="shared" si="11"/>
        <v>0</v>
      </c>
      <c r="AC46" s="111">
        <f t="shared" si="12"/>
        <v>0</v>
      </c>
      <c r="AE46" s="476">
        <f>+F46*④係数!O230</f>
        <v>0</v>
      </c>
      <c r="AF46" s="492">
        <f>+F46*④係数!P230</f>
        <v>0</v>
      </c>
      <c r="AG46" s="479">
        <f>+O46*④係数!O230</f>
        <v>0</v>
      </c>
      <c r="AH46" s="490">
        <f>+O46*④係数!P230</f>
        <v>0</v>
      </c>
      <c r="AI46" s="476">
        <f>+X46*④係数!O230</f>
        <v>0</v>
      </c>
      <c r="AJ46" s="487">
        <f>+X46*④係数!P230</f>
        <v>0</v>
      </c>
      <c r="AK46" s="482">
        <f t="shared" si="13"/>
        <v>0</v>
      </c>
      <c r="AL46" s="484">
        <f t="shared" si="14"/>
        <v>0</v>
      </c>
    </row>
    <row r="47" spans="2:38">
      <c r="B47" s="5" t="s">
        <v>98</v>
      </c>
      <c r="C47" s="328" t="s">
        <v>917</v>
      </c>
      <c r="D47" s="100">
        <f>'③-1計算(価格変換)'!J43</f>
        <v>0</v>
      </c>
      <c r="E47" s="505">
        <f>+④係数!BF56</f>
        <v>0.98049729179541245</v>
      </c>
      <c r="F47" s="307">
        <f>IF(①入力・結果!$E$18="県内産のみ",D47,D47*E47)</f>
        <v>0</v>
      </c>
      <c r="G47" s="511">
        <v>0.86027916551602945</v>
      </c>
      <c r="H47" s="99">
        <f t="shared" si="0"/>
        <v>0</v>
      </c>
      <c r="I47" s="511">
        <v>0.76056284989832545</v>
      </c>
      <c r="J47" s="111">
        <f t="shared" si="1"/>
        <v>0</v>
      </c>
      <c r="K47" s="518"/>
      <c r="L47" s="101">
        <v>0</v>
      </c>
      <c r="M47" s="416">
        <f t="shared" si="2"/>
        <v>0</v>
      </c>
      <c r="N47" s="505"/>
      <c r="O47" s="313">
        <v>0</v>
      </c>
      <c r="P47" s="99">
        <f t="shared" si="3"/>
        <v>0</v>
      </c>
      <c r="Q47" s="111">
        <f t="shared" si="4"/>
        <v>0</v>
      </c>
      <c r="R47" s="100">
        <f t="shared" si="5"/>
        <v>0</v>
      </c>
      <c r="S47" s="953"/>
      <c r="T47" s="935"/>
      <c r="U47" s="518">
        <f>+④係数!BH56</f>
        <v>1.2510154200010847E-2</v>
      </c>
      <c r="V47" s="96">
        <f t="shared" si="6"/>
        <v>0</v>
      </c>
      <c r="W47" s="97">
        <f t="shared" si="7"/>
        <v>0</v>
      </c>
      <c r="X47" s="307">
        <v>0</v>
      </c>
      <c r="Y47" s="98">
        <f t="shared" si="8"/>
        <v>0</v>
      </c>
      <c r="Z47" s="113">
        <f t="shared" si="9"/>
        <v>0</v>
      </c>
      <c r="AA47" s="313">
        <f t="shared" si="10"/>
        <v>0</v>
      </c>
      <c r="AB47" s="99">
        <f t="shared" si="11"/>
        <v>0</v>
      </c>
      <c r="AC47" s="111">
        <f t="shared" si="12"/>
        <v>0</v>
      </c>
      <c r="AE47" s="476">
        <f>+F47*④係数!O231</f>
        <v>0</v>
      </c>
      <c r="AF47" s="492">
        <f>+F47*④係数!P231</f>
        <v>0</v>
      </c>
      <c r="AG47" s="479">
        <f>+O47*④係数!O231</f>
        <v>0</v>
      </c>
      <c r="AH47" s="490">
        <f>+O47*④係数!P231</f>
        <v>0</v>
      </c>
      <c r="AI47" s="476">
        <f>+X47*④係数!O231</f>
        <v>0</v>
      </c>
      <c r="AJ47" s="487">
        <f>+X47*④係数!P231</f>
        <v>0</v>
      </c>
      <c r="AK47" s="482">
        <f t="shared" si="13"/>
        <v>0</v>
      </c>
      <c r="AL47" s="484">
        <f t="shared" si="14"/>
        <v>0</v>
      </c>
    </row>
    <row r="48" spans="2:38">
      <c r="B48" s="5" t="s">
        <v>497</v>
      </c>
      <c r="C48" s="328" t="s">
        <v>585</v>
      </c>
      <c r="D48" s="100">
        <f>'③-1計算(価格変換)'!J44</f>
        <v>0</v>
      </c>
      <c r="E48" s="505">
        <f>+④係数!BF57</f>
        <v>0.50031107187132606</v>
      </c>
      <c r="F48" s="307">
        <f>IF(①入力・結果!$E$18="県内産のみ",D48,D48*E48)</f>
        <v>0</v>
      </c>
      <c r="G48" s="511">
        <v>0.67394186662158129</v>
      </c>
      <c r="H48" s="99">
        <f t="shared" si="0"/>
        <v>0</v>
      </c>
      <c r="I48" s="511">
        <v>0.46307823046018182</v>
      </c>
      <c r="J48" s="111">
        <f t="shared" si="1"/>
        <v>0</v>
      </c>
      <c r="K48" s="518"/>
      <c r="L48" s="101">
        <v>0</v>
      </c>
      <c r="M48" s="416">
        <f t="shared" si="2"/>
        <v>0</v>
      </c>
      <c r="N48" s="505"/>
      <c r="O48" s="313">
        <v>0</v>
      </c>
      <c r="P48" s="99">
        <f t="shared" si="3"/>
        <v>0</v>
      </c>
      <c r="Q48" s="111">
        <f t="shared" si="4"/>
        <v>0</v>
      </c>
      <c r="R48" s="100">
        <f t="shared" si="5"/>
        <v>0</v>
      </c>
      <c r="S48" s="953"/>
      <c r="T48" s="935"/>
      <c r="U48" s="518">
        <f>+④係数!BH57</f>
        <v>1.1774227524197035E-2</v>
      </c>
      <c r="V48" s="96">
        <f t="shared" si="6"/>
        <v>0</v>
      </c>
      <c r="W48" s="97">
        <f t="shared" si="7"/>
        <v>0</v>
      </c>
      <c r="X48" s="307">
        <v>0</v>
      </c>
      <c r="Y48" s="98">
        <f t="shared" si="8"/>
        <v>0</v>
      </c>
      <c r="Z48" s="113">
        <f t="shared" si="9"/>
        <v>0</v>
      </c>
      <c r="AA48" s="313">
        <f t="shared" si="10"/>
        <v>0</v>
      </c>
      <c r="AB48" s="99">
        <f t="shared" si="11"/>
        <v>0</v>
      </c>
      <c r="AC48" s="111">
        <f t="shared" si="12"/>
        <v>0</v>
      </c>
      <c r="AE48" s="476">
        <f>+F48*④係数!O232</f>
        <v>0</v>
      </c>
      <c r="AF48" s="492">
        <f>+F48*④係数!P232</f>
        <v>0</v>
      </c>
      <c r="AG48" s="479">
        <f>+O48*④係数!O232</f>
        <v>0</v>
      </c>
      <c r="AH48" s="490">
        <f>+O48*④係数!P232</f>
        <v>0</v>
      </c>
      <c r="AI48" s="476">
        <f>+X48*④係数!O232</f>
        <v>0</v>
      </c>
      <c r="AJ48" s="487">
        <f>+X48*④係数!P232</f>
        <v>0</v>
      </c>
      <c r="AK48" s="482">
        <f t="shared" si="13"/>
        <v>0</v>
      </c>
      <c r="AL48" s="484">
        <f t="shared" si="14"/>
        <v>0</v>
      </c>
    </row>
    <row r="49" spans="2:38">
      <c r="B49" s="5" t="s">
        <v>499</v>
      </c>
      <c r="C49" s="328" t="s">
        <v>586</v>
      </c>
      <c r="D49" s="100">
        <f>'③-1計算(価格変換)'!J45</f>
        <v>0</v>
      </c>
      <c r="E49" s="505">
        <f>+④係数!BF58</f>
        <v>0.79041523765790844</v>
      </c>
      <c r="F49" s="307">
        <f>IF(①入力・結果!$E$18="県内産のみ",D49,D49*E49)</f>
        <v>0</v>
      </c>
      <c r="G49" s="511">
        <v>0.62445970717927368</v>
      </c>
      <c r="H49" s="99">
        <f t="shared" si="0"/>
        <v>0</v>
      </c>
      <c r="I49" s="511">
        <v>0.27487308704190905</v>
      </c>
      <c r="J49" s="111">
        <f t="shared" si="1"/>
        <v>0</v>
      </c>
      <c r="K49" s="518"/>
      <c r="L49" s="101">
        <v>0</v>
      </c>
      <c r="M49" s="416">
        <f t="shared" si="2"/>
        <v>0</v>
      </c>
      <c r="N49" s="505"/>
      <c r="O49" s="313">
        <v>0</v>
      </c>
      <c r="P49" s="99">
        <f t="shared" si="3"/>
        <v>0</v>
      </c>
      <c r="Q49" s="111">
        <f t="shared" si="4"/>
        <v>0</v>
      </c>
      <c r="R49" s="100">
        <f t="shared" si="5"/>
        <v>0</v>
      </c>
      <c r="S49" s="953"/>
      <c r="T49" s="935"/>
      <c r="U49" s="518">
        <f>+④係数!BH58</f>
        <v>9.6722219741832371E-2</v>
      </c>
      <c r="V49" s="96">
        <f t="shared" si="6"/>
        <v>0</v>
      </c>
      <c r="W49" s="97">
        <f t="shared" si="7"/>
        <v>0</v>
      </c>
      <c r="X49" s="307">
        <v>0</v>
      </c>
      <c r="Y49" s="98">
        <f t="shared" si="8"/>
        <v>0</v>
      </c>
      <c r="Z49" s="113">
        <f t="shared" si="9"/>
        <v>0</v>
      </c>
      <c r="AA49" s="313">
        <f t="shared" si="10"/>
        <v>0</v>
      </c>
      <c r="AB49" s="99">
        <f t="shared" si="11"/>
        <v>0</v>
      </c>
      <c r="AC49" s="111">
        <f t="shared" si="12"/>
        <v>0</v>
      </c>
      <c r="AE49" s="476">
        <f>+F49*④係数!O233</f>
        <v>0</v>
      </c>
      <c r="AF49" s="492">
        <f>+F49*④係数!P233</f>
        <v>0</v>
      </c>
      <c r="AG49" s="479">
        <f>+O49*④係数!O233</f>
        <v>0</v>
      </c>
      <c r="AH49" s="490">
        <f>+O49*④係数!P233</f>
        <v>0</v>
      </c>
      <c r="AI49" s="476">
        <f>+X49*④係数!O233</f>
        <v>0</v>
      </c>
      <c r="AJ49" s="487">
        <f>+X49*④係数!P233</f>
        <v>0</v>
      </c>
      <c r="AK49" s="482">
        <f t="shared" si="13"/>
        <v>0</v>
      </c>
      <c r="AL49" s="484">
        <f t="shared" si="14"/>
        <v>0</v>
      </c>
    </row>
    <row r="50" spans="2:38">
      <c r="B50" s="171" t="s">
        <v>500</v>
      </c>
      <c r="C50" s="329" t="s">
        <v>51</v>
      </c>
      <c r="D50" s="719">
        <f>'③-1計算(価格変換)'!J46</f>
        <v>0</v>
      </c>
      <c r="E50" s="506">
        <f>+④係数!BF59</f>
        <v>1</v>
      </c>
      <c r="F50" s="308">
        <f>IF(①入力・結果!$E$18="県内産のみ",D50,D50*E50)</f>
        <v>0</v>
      </c>
      <c r="G50" s="512">
        <v>0</v>
      </c>
      <c r="H50" s="720">
        <f t="shared" si="0"/>
        <v>0</v>
      </c>
      <c r="I50" s="512">
        <v>0</v>
      </c>
      <c r="J50" s="721">
        <f t="shared" si="1"/>
        <v>0</v>
      </c>
      <c r="K50" s="519"/>
      <c r="L50" s="191">
        <v>0</v>
      </c>
      <c r="M50" s="722">
        <f t="shared" si="2"/>
        <v>0</v>
      </c>
      <c r="N50" s="506"/>
      <c r="O50" s="314">
        <v>0</v>
      </c>
      <c r="P50" s="720">
        <f t="shared" si="3"/>
        <v>0</v>
      </c>
      <c r="Q50" s="721">
        <f t="shared" si="4"/>
        <v>0</v>
      </c>
      <c r="R50" s="719">
        <f t="shared" si="5"/>
        <v>0</v>
      </c>
      <c r="S50" s="953"/>
      <c r="T50" s="935"/>
      <c r="U50" s="506">
        <f>+④係数!BH59</f>
        <v>0</v>
      </c>
      <c r="V50" s="723">
        <f t="shared" si="6"/>
        <v>0</v>
      </c>
      <c r="W50" s="724">
        <f t="shared" si="7"/>
        <v>0</v>
      </c>
      <c r="X50" s="308">
        <v>0</v>
      </c>
      <c r="Y50" s="725">
        <f t="shared" si="8"/>
        <v>0</v>
      </c>
      <c r="Z50" s="726">
        <f t="shared" si="9"/>
        <v>0</v>
      </c>
      <c r="AA50" s="314">
        <f t="shared" si="10"/>
        <v>0</v>
      </c>
      <c r="AB50" s="720">
        <f t="shared" si="11"/>
        <v>0</v>
      </c>
      <c r="AC50" s="721">
        <f t="shared" si="12"/>
        <v>0</v>
      </c>
      <c r="AE50" s="476">
        <f>+F50*④係数!O234</f>
        <v>0</v>
      </c>
      <c r="AF50" s="492">
        <f>+F50*④係数!P234</f>
        <v>0</v>
      </c>
      <c r="AG50" s="479">
        <f>+O50*④係数!O234</f>
        <v>0</v>
      </c>
      <c r="AH50" s="490">
        <f>+O50*④係数!P234</f>
        <v>0</v>
      </c>
      <c r="AI50" s="476">
        <f>+X50*④係数!O234</f>
        <v>0</v>
      </c>
      <c r="AJ50" s="487">
        <f>+X50*④係数!P234</f>
        <v>0</v>
      </c>
      <c r="AK50" s="482">
        <f t="shared" si="13"/>
        <v>0</v>
      </c>
      <c r="AL50" s="484">
        <f t="shared" si="14"/>
        <v>0</v>
      </c>
    </row>
    <row r="51" spans="2:38" ht="11.5" thickBot="1">
      <c r="B51" s="5" t="s">
        <v>501</v>
      </c>
      <c r="C51" s="331" t="s">
        <v>52</v>
      </c>
      <c r="D51" s="100">
        <f>'③-1計算(価格変換)'!J47</f>
        <v>0</v>
      </c>
      <c r="E51" s="505">
        <f>+④係数!BF60</f>
        <v>0.48485959664189904</v>
      </c>
      <c r="F51" s="307">
        <f>IF(①入力・結果!$E$18="県内産のみ",D51,D51*E51)</f>
        <v>0</v>
      </c>
      <c r="G51" s="511">
        <v>0.67620561738208795</v>
      </c>
      <c r="H51" s="99">
        <f t="shared" si="0"/>
        <v>0</v>
      </c>
      <c r="I51" s="511">
        <v>7.2425366543013604E-3</v>
      </c>
      <c r="J51" s="111">
        <f t="shared" si="1"/>
        <v>0</v>
      </c>
      <c r="K51" s="518"/>
      <c r="L51" s="101">
        <v>0</v>
      </c>
      <c r="M51" s="416">
        <f t="shared" si="2"/>
        <v>0</v>
      </c>
      <c r="N51" s="505"/>
      <c r="O51" s="313">
        <v>0</v>
      </c>
      <c r="P51" s="99">
        <f t="shared" si="3"/>
        <v>0</v>
      </c>
      <c r="Q51" s="111">
        <f t="shared" si="4"/>
        <v>0</v>
      </c>
      <c r="R51" s="100">
        <f t="shared" si="5"/>
        <v>0</v>
      </c>
      <c r="S51" s="954"/>
      <c r="T51" s="936"/>
      <c r="U51" s="518">
        <f>+④係数!BH60</f>
        <v>5.992888239526154E-6</v>
      </c>
      <c r="V51" s="96">
        <f t="shared" si="6"/>
        <v>0</v>
      </c>
      <c r="W51" s="97">
        <f t="shared" si="7"/>
        <v>0</v>
      </c>
      <c r="X51" s="307">
        <v>0</v>
      </c>
      <c r="Y51" s="98">
        <f t="shared" si="8"/>
        <v>0</v>
      </c>
      <c r="Z51" s="113">
        <f t="shared" si="9"/>
        <v>0</v>
      </c>
      <c r="AA51" s="313">
        <f t="shared" si="10"/>
        <v>0</v>
      </c>
      <c r="AB51" s="99">
        <f t="shared" si="11"/>
        <v>0</v>
      </c>
      <c r="AC51" s="111">
        <f t="shared" si="12"/>
        <v>0</v>
      </c>
      <c r="AE51" s="614">
        <f>+F51*④係数!O235</f>
        <v>0</v>
      </c>
      <c r="AF51" s="615">
        <f>+F51*④係数!P235</f>
        <v>0</v>
      </c>
      <c r="AG51" s="616">
        <f>+O51*④係数!O235</f>
        <v>0</v>
      </c>
      <c r="AH51" s="617">
        <f>+O51*④係数!P235</f>
        <v>0</v>
      </c>
      <c r="AI51" s="476">
        <f>+X51*④係数!O235</f>
        <v>0</v>
      </c>
      <c r="AJ51" s="618">
        <f>+X51*④係数!P235</f>
        <v>0</v>
      </c>
      <c r="AK51" s="619">
        <f t="shared" si="13"/>
        <v>0</v>
      </c>
      <c r="AL51" s="484">
        <f t="shared" si="14"/>
        <v>0</v>
      </c>
    </row>
    <row r="52" spans="2:38" ht="11.5" thickBot="1">
      <c r="B52" s="23"/>
      <c r="C52" s="12" t="s">
        <v>370</v>
      </c>
      <c r="D52" s="141">
        <f>'③-1計算(価格変換)'!J48</f>
        <v>0</v>
      </c>
      <c r="E52" s="507"/>
      <c r="F52" s="309">
        <f>SUM(F15:F51)</f>
        <v>0</v>
      </c>
      <c r="G52" s="513"/>
      <c r="H52" s="142">
        <f>SUM(H15:H51)</f>
        <v>0</v>
      </c>
      <c r="I52" s="513"/>
      <c r="J52" s="143">
        <f>SUM(J15:J51)</f>
        <v>0</v>
      </c>
      <c r="K52" s="521"/>
      <c r="L52" s="144">
        <f>SUM(L15:L51)</f>
        <v>0</v>
      </c>
      <c r="M52" s="144">
        <f>SUM(M15:M51)</f>
        <v>0</v>
      </c>
      <c r="N52" s="524"/>
      <c r="O52" s="315">
        <f>SUM(O15:O51)</f>
        <v>0</v>
      </c>
      <c r="P52" s="142">
        <f>SUM(P15:P51)</f>
        <v>0</v>
      </c>
      <c r="Q52" s="143">
        <f>SUM(Q15:Q51)</f>
        <v>0</v>
      </c>
      <c r="R52" s="141">
        <f>SUM(R15:R51)</f>
        <v>0</v>
      </c>
      <c r="S52" s="513"/>
      <c r="T52" s="144">
        <f>SUM(T15)</f>
        <v>0</v>
      </c>
      <c r="U52" s="528">
        <v>1</v>
      </c>
      <c r="V52" s="145">
        <f t="shared" ref="V52:AC52" si="15">SUM(V15:V51)</f>
        <v>0</v>
      </c>
      <c r="W52" s="146">
        <f t="shared" si="15"/>
        <v>0</v>
      </c>
      <c r="X52" s="309">
        <f t="shared" si="15"/>
        <v>0</v>
      </c>
      <c r="Y52" s="147">
        <f t="shared" si="15"/>
        <v>0</v>
      </c>
      <c r="Z52" s="148">
        <f t="shared" si="15"/>
        <v>0</v>
      </c>
      <c r="AA52" s="315">
        <f t="shared" si="15"/>
        <v>0</v>
      </c>
      <c r="AB52" s="142">
        <f t="shared" si="15"/>
        <v>0</v>
      </c>
      <c r="AC52" s="143">
        <f t="shared" si="15"/>
        <v>0</v>
      </c>
      <c r="AE52" s="477">
        <f>SUM(AE15:AE51)</f>
        <v>0</v>
      </c>
      <c r="AF52" s="493">
        <f>SUM(AF15:AF51)</f>
        <v>0</v>
      </c>
      <c r="AG52" s="480">
        <f t="shared" ref="AG52:AL52" si="16">SUM(AG15:AG51)</f>
        <v>0</v>
      </c>
      <c r="AH52" s="485">
        <f t="shared" si="16"/>
        <v>0</v>
      </c>
      <c r="AI52" s="477">
        <f t="shared" si="16"/>
        <v>0</v>
      </c>
      <c r="AJ52" s="488">
        <f t="shared" si="16"/>
        <v>0</v>
      </c>
      <c r="AK52" s="483">
        <f t="shared" si="16"/>
        <v>0</v>
      </c>
      <c r="AL52" s="485">
        <f t="shared" si="16"/>
        <v>0</v>
      </c>
    </row>
  </sheetData>
  <sheetProtection sheet="1" selectLockedCells="1" selectUnlockedCells="1"/>
  <mergeCells count="54">
    <mergeCell ref="AE4:AL4"/>
    <mergeCell ref="AE11:AE14"/>
    <mergeCell ref="AF11:AF14"/>
    <mergeCell ref="AG11:AG14"/>
    <mergeCell ref="AH11:AH14"/>
    <mergeCell ref="AI11:AI14"/>
    <mergeCell ref="AJ11:AJ14"/>
    <mergeCell ref="AK11:AK14"/>
    <mergeCell ref="AL11:AL14"/>
    <mergeCell ref="AE5:AF5"/>
    <mergeCell ref="AG5:AH5"/>
    <mergeCell ref="AI5:AJ5"/>
    <mergeCell ref="AK5:AL5"/>
    <mergeCell ref="T15:T51"/>
    <mergeCell ref="G7:G8"/>
    <mergeCell ref="U6:U8"/>
    <mergeCell ref="V6:V8"/>
    <mergeCell ref="W6:W8"/>
    <mergeCell ref="L6:L8"/>
    <mergeCell ref="R6:R8"/>
    <mergeCell ref="T6:T8"/>
    <mergeCell ref="O6:O8"/>
    <mergeCell ref="K15:K16"/>
    <mergeCell ref="N15:N16"/>
    <mergeCell ref="N12:N14"/>
    <mergeCell ref="S6:S8"/>
    <mergeCell ref="S10:S14"/>
    <mergeCell ref="S15:S51"/>
    <mergeCell ref="Y4:AC4"/>
    <mergeCell ref="AB6:AB8"/>
    <mergeCell ref="AC6:AC8"/>
    <mergeCell ref="X5:Z5"/>
    <mergeCell ref="AA5:AC5"/>
    <mergeCell ref="X6:X8"/>
    <mergeCell ref="Y6:Y8"/>
    <mergeCell ref="Z6:Z8"/>
    <mergeCell ref="AA6:AA8"/>
    <mergeCell ref="O5:Q5"/>
    <mergeCell ref="P6:P8"/>
    <mergeCell ref="Q6:Q8"/>
    <mergeCell ref="K12:K14"/>
    <mergeCell ref="N6:N8"/>
    <mergeCell ref="M6:M8"/>
    <mergeCell ref="K6:K8"/>
    <mergeCell ref="B2:C3"/>
    <mergeCell ref="H6:H8"/>
    <mergeCell ref="J6:J8"/>
    <mergeCell ref="I7:I8"/>
    <mergeCell ref="B5:C14"/>
    <mergeCell ref="D6:D8"/>
    <mergeCell ref="D11:D14"/>
    <mergeCell ref="F6:F8"/>
    <mergeCell ref="F11:F14"/>
    <mergeCell ref="F5:J5"/>
  </mergeCells>
  <phoneticPr fontId="2"/>
  <pageMargins left="0.55118110236220474" right="0.19685039370078741" top="0.74803149606299213" bottom="0.74803149606299213" header="0.31496062992125984" footer="0.31496062992125984"/>
  <pageSetup paperSize="9" scale="67" fitToWidth="4" orientation="landscape" r:id="rId1"/>
  <headerFooter>
    <oddHeader>&amp;L&amp;"ＭＳ ゴシック,標準"&amp;F&amp;C&amp;"ＭＳ ゴシック,標準"&amp;A&amp;R&amp;"ＭＳ ゴシック,標準"&amp;D_&amp;T</oddHeader>
  </headerFooter>
  <ignoredErrors>
    <ignoredError sqref="AE9:AL9"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BH236"/>
  <sheetViews>
    <sheetView showGridLines="0" view="pageBreakPreview" zoomScaleNormal="100" zoomScaleSheetLayoutView="100" workbookViewId="0"/>
  </sheetViews>
  <sheetFormatPr defaultColWidth="9.33203125" defaultRowHeight="11"/>
  <cols>
    <col min="1" max="1" width="1.77734375" style="14" customWidth="1"/>
    <col min="2" max="2" width="3.77734375" style="13" customWidth="1"/>
    <col min="3" max="3" width="28.77734375" style="13" customWidth="1"/>
    <col min="4" max="40" width="12.77734375" style="14" customWidth="1"/>
    <col min="41" max="41" width="14" style="14" customWidth="1"/>
    <col min="42" max="55" width="14.44140625" style="14" customWidth="1"/>
    <col min="56" max="56" width="2.77734375" style="14" customWidth="1"/>
    <col min="57" max="57" width="17.109375" style="14" customWidth="1"/>
    <col min="58" max="58" width="14" style="14" customWidth="1"/>
    <col min="59" max="59" width="3.33203125" style="14" customWidth="1"/>
    <col min="60" max="60" width="20.77734375" style="14" customWidth="1"/>
    <col min="61" max="16384" width="9.33203125" style="14"/>
  </cols>
  <sheetData>
    <row r="1" spans="2:60" s="102" customFormat="1" ht="13">
      <c r="B1" s="103"/>
      <c r="C1" s="103"/>
    </row>
    <row r="2" spans="2:60" s="102" customFormat="1" ht="13">
      <c r="B2" s="970" t="s">
        <v>467</v>
      </c>
      <c r="C2" s="970"/>
    </row>
    <row r="3" spans="2:60" s="102" customFormat="1" ht="13">
      <c r="B3" s="970"/>
      <c r="C3" s="970"/>
      <c r="BE3" s="105"/>
      <c r="BF3" s="105"/>
      <c r="BG3" s="105"/>
      <c r="BH3" s="105"/>
    </row>
    <row r="4" spans="2:60" s="102" customFormat="1" ht="12.75" customHeight="1">
      <c r="B4" s="281"/>
      <c r="C4" s="281"/>
      <c r="BE4" s="105"/>
      <c r="BF4" s="105"/>
      <c r="BG4" s="105"/>
      <c r="BH4" s="105"/>
    </row>
    <row r="5" spans="2:60" s="102" customFormat="1" ht="13">
      <c r="B5" s="540" t="s">
        <v>410</v>
      </c>
      <c r="C5" s="541"/>
      <c r="D5" s="541"/>
      <c r="E5" s="541"/>
      <c r="F5" s="541"/>
    </row>
    <row r="6" spans="2:60" s="102" customFormat="1" ht="13">
      <c r="B6" s="542"/>
      <c r="C6" s="543"/>
      <c r="D6" s="543"/>
      <c r="E6" s="543"/>
      <c r="F6" s="542"/>
    </row>
    <row r="7" spans="2:60" s="102" customFormat="1" ht="13">
      <c r="B7" s="542"/>
      <c r="C7" s="973" t="s">
        <v>408</v>
      </c>
      <c r="D7" s="973"/>
      <c r="E7" s="543"/>
      <c r="F7" s="542"/>
    </row>
    <row r="8" spans="2:60" s="102" customFormat="1" ht="13">
      <c r="B8" s="542"/>
      <c r="C8" s="973" t="s">
        <v>413</v>
      </c>
      <c r="D8" s="973"/>
      <c r="E8" s="543"/>
      <c r="F8" s="542"/>
    </row>
    <row r="9" spans="2:60" s="102" customFormat="1" ht="13">
      <c r="B9" s="544"/>
      <c r="C9" s="973" t="s">
        <v>411</v>
      </c>
      <c r="D9" s="973"/>
      <c r="E9" s="545"/>
      <c r="F9" s="541"/>
      <c r="BE9" s="123"/>
      <c r="BF9" s="123"/>
      <c r="BG9" s="123"/>
      <c r="BH9" s="123"/>
    </row>
    <row r="10" spans="2:60" s="102" customFormat="1" ht="13">
      <c r="B10" s="544"/>
      <c r="C10" s="973" t="s">
        <v>414</v>
      </c>
      <c r="D10" s="973"/>
      <c r="E10" s="545"/>
      <c r="F10" s="541"/>
    </row>
    <row r="11" spans="2:60" s="102" customFormat="1" ht="13">
      <c r="B11" s="544"/>
      <c r="C11" s="973" t="s">
        <v>573</v>
      </c>
      <c r="D11" s="973"/>
      <c r="E11" s="545"/>
      <c r="F11" s="541"/>
      <c r="H11" s="104"/>
    </row>
    <row r="12" spans="2:60" s="102" customFormat="1" ht="13">
      <c r="B12" s="544"/>
      <c r="C12" s="973" t="s">
        <v>519</v>
      </c>
      <c r="D12" s="973"/>
      <c r="E12" s="734"/>
      <c r="F12" s="541"/>
      <c r="H12" s="104"/>
      <c r="BF12" s="972" t="s">
        <v>415</v>
      </c>
      <c r="BG12" s="972"/>
      <c r="BH12" s="972"/>
    </row>
    <row r="13" spans="2:60" s="102" customFormat="1" ht="13">
      <c r="B13" s="544"/>
      <c r="C13" s="973" t="s">
        <v>409</v>
      </c>
      <c r="D13" s="973"/>
      <c r="E13" s="545"/>
      <c r="F13" s="541"/>
      <c r="H13" s="104"/>
      <c r="BE13" s="124"/>
    </row>
    <row r="14" spans="2:60" s="102" customFormat="1" ht="13">
      <c r="B14" s="544"/>
      <c r="C14" s="973" t="s">
        <v>551</v>
      </c>
      <c r="D14" s="973"/>
      <c r="E14" s="541"/>
      <c r="F14" s="541"/>
      <c r="H14" s="104"/>
    </row>
    <row r="15" spans="2:60" s="102" customFormat="1" ht="13">
      <c r="B15" s="544"/>
      <c r="C15" s="973" t="s">
        <v>552</v>
      </c>
      <c r="D15" s="973"/>
      <c r="E15" s="541"/>
      <c r="F15" s="541"/>
      <c r="H15" s="104"/>
    </row>
    <row r="16" spans="2:60" s="102" customFormat="1" ht="13">
      <c r="B16" s="103"/>
      <c r="C16" s="103"/>
      <c r="H16" s="104"/>
    </row>
    <row r="17" spans="2:60" ht="13">
      <c r="B17" s="93" t="s">
        <v>508</v>
      </c>
    </row>
    <row r="18" spans="2:60" ht="11.5" thickBot="1">
      <c r="AB18" s="15"/>
      <c r="BB18" s="1050" t="s">
        <v>428</v>
      </c>
      <c r="BC18" s="1050"/>
    </row>
    <row r="19" spans="2:60" s="13" customFormat="1" ht="13" customHeight="1">
      <c r="B19" s="989"/>
      <c r="C19" s="990"/>
      <c r="D19" s="334" t="s">
        <v>8</v>
      </c>
      <c r="E19" s="335" t="s">
        <v>9</v>
      </c>
      <c r="F19" s="335" t="s">
        <v>11</v>
      </c>
      <c r="G19" s="335" t="s">
        <v>13</v>
      </c>
      <c r="H19" s="335" t="s">
        <v>15</v>
      </c>
      <c r="I19" s="336" t="s">
        <v>16</v>
      </c>
      <c r="J19" s="335" t="s">
        <v>18</v>
      </c>
      <c r="K19" s="335" t="s">
        <v>19</v>
      </c>
      <c r="L19" s="335" t="s">
        <v>20</v>
      </c>
      <c r="M19" s="337" t="s">
        <v>22</v>
      </c>
      <c r="N19" s="335" t="s">
        <v>24</v>
      </c>
      <c r="O19" s="335" t="s">
        <v>26</v>
      </c>
      <c r="P19" s="335" t="s">
        <v>27</v>
      </c>
      <c r="Q19" s="335" t="s">
        <v>28</v>
      </c>
      <c r="R19" s="335" t="s">
        <v>29</v>
      </c>
      <c r="S19" s="336" t="s">
        <v>30</v>
      </c>
      <c r="T19" s="335" t="s">
        <v>32</v>
      </c>
      <c r="U19" s="335" t="s">
        <v>34</v>
      </c>
      <c r="V19" s="335" t="s">
        <v>35</v>
      </c>
      <c r="W19" s="337" t="s">
        <v>36</v>
      </c>
      <c r="X19" s="335" t="s">
        <v>38</v>
      </c>
      <c r="Y19" s="335" t="s">
        <v>39</v>
      </c>
      <c r="Z19" s="335" t="s">
        <v>41</v>
      </c>
      <c r="AA19" s="335" t="s">
        <v>42</v>
      </c>
      <c r="AB19" s="335" t="s">
        <v>43</v>
      </c>
      <c r="AC19" s="336" t="s">
        <v>45</v>
      </c>
      <c r="AD19" s="335" t="s">
        <v>46</v>
      </c>
      <c r="AE19" s="335" t="s">
        <v>47</v>
      </c>
      <c r="AF19" s="335" t="s">
        <v>48</v>
      </c>
      <c r="AG19" s="337" t="s">
        <v>49</v>
      </c>
      <c r="AH19" s="335" t="s">
        <v>50</v>
      </c>
      <c r="AI19" s="335" t="s">
        <v>97</v>
      </c>
      <c r="AJ19" s="335" t="s">
        <v>98</v>
      </c>
      <c r="AK19" s="335" t="s">
        <v>497</v>
      </c>
      <c r="AL19" s="337" t="s">
        <v>499</v>
      </c>
      <c r="AM19" s="335" t="s">
        <v>500</v>
      </c>
      <c r="AN19" s="709" t="s">
        <v>501</v>
      </c>
      <c r="AO19" s="335" t="s">
        <v>502</v>
      </c>
      <c r="AP19" s="710" t="s">
        <v>503</v>
      </c>
      <c r="AQ19" s="711" t="s">
        <v>504</v>
      </c>
      <c r="AR19" s="335" t="s">
        <v>505</v>
      </c>
      <c r="AS19" s="335" t="s">
        <v>506</v>
      </c>
      <c r="AT19" s="335" t="s">
        <v>507</v>
      </c>
      <c r="AU19" s="337" t="s">
        <v>587</v>
      </c>
      <c r="AV19" s="745" t="s">
        <v>588</v>
      </c>
      <c r="AW19" s="337" t="s">
        <v>589</v>
      </c>
      <c r="AX19" s="745" t="s">
        <v>906</v>
      </c>
      <c r="AY19" s="745" t="s">
        <v>907</v>
      </c>
      <c r="AZ19" s="745" t="s">
        <v>908</v>
      </c>
      <c r="BA19" s="745" t="s">
        <v>909</v>
      </c>
      <c r="BB19" s="746" t="s">
        <v>910</v>
      </c>
      <c r="BC19" s="335" t="s">
        <v>911</v>
      </c>
      <c r="BD19" s="744"/>
      <c r="BE19" s="1061" t="s">
        <v>453</v>
      </c>
      <c r="BF19" s="577"/>
      <c r="BH19" s="577"/>
    </row>
    <row r="20" spans="2:60" s="13" customFormat="1" ht="13" customHeight="1">
      <c r="B20" s="991"/>
      <c r="C20" s="992"/>
      <c r="D20" s="1001" t="s">
        <v>957</v>
      </c>
      <c r="E20" s="1003" t="s">
        <v>10</v>
      </c>
      <c r="F20" s="1003" t="s">
        <v>493</v>
      </c>
      <c r="G20" s="1003" t="s">
        <v>14</v>
      </c>
      <c r="H20" s="1059" t="s">
        <v>575</v>
      </c>
      <c r="I20" s="1060" t="s">
        <v>17</v>
      </c>
      <c r="J20" s="1003" t="s">
        <v>576</v>
      </c>
      <c r="K20" s="1003" t="s">
        <v>958</v>
      </c>
      <c r="L20" s="1003" t="s">
        <v>577</v>
      </c>
      <c r="M20" s="1059" t="s">
        <v>21</v>
      </c>
      <c r="N20" s="1060" t="s">
        <v>23</v>
      </c>
      <c r="O20" s="1003" t="s">
        <v>25</v>
      </c>
      <c r="P20" s="1003" t="s">
        <v>578</v>
      </c>
      <c r="Q20" s="1003" t="s">
        <v>579</v>
      </c>
      <c r="R20" s="1059" t="s">
        <v>580</v>
      </c>
      <c r="S20" s="1060" t="s">
        <v>287</v>
      </c>
      <c r="T20" s="1003" t="s">
        <v>60</v>
      </c>
      <c r="U20" s="1003" t="s">
        <v>959</v>
      </c>
      <c r="V20" s="1003" t="s">
        <v>61</v>
      </c>
      <c r="W20" s="1059" t="s">
        <v>31</v>
      </c>
      <c r="X20" s="1060" t="s">
        <v>33</v>
      </c>
      <c r="Y20" s="1003" t="s">
        <v>985</v>
      </c>
      <c r="Z20" s="1003" t="s">
        <v>325</v>
      </c>
      <c r="AA20" s="1003" t="s">
        <v>327</v>
      </c>
      <c r="AB20" s="1059" t="s">
        <v>37</v>
      </c>
      <c r="AC20" s="1060" t="s">
        <v>581</v>
      </c>
      <c r="AD20" s="1003" t="s">
        <v>40</v>
      </c>
      <c r="AE20" s="1003" t="s">
        <v>582</v>
      </c>
      <c r="AF20" s="1003" t="s">
        <v>494</v>
      </c>
      <c r="AG20" s="1059" t="s">
        <v>44</v>
      </c>
      <c r="AH20" s="1060" t="s">
        <v>583</v>
      </c>
      <c r="AI20" s="1003" t="s">
        <v>584</v>
      </c>
      <c r="AJ20" s="1003" t="s">
        <v>960</v>
      </c>
      <c r="AK20" s="1003" t="s">
        <v>585</v>
      </c>
      <c r="AL20" s="1059" t="s">
        <v>586</v>
      </c>
      <c r="AM20" s="1003" t="s">
        <v>51</v>
      </c>
      <c r="AN20" s="1003" t="s">
        <v>52</v>
      </c>
      <c r="AO20" s="1022" t="s">
        <v>99</v>
      </c>
      <c r="AP20" s="1025" t="s">
        <v>100</v>
      </c>
      <c r="AQ20" s="1027" t="s">
        <v>57</v>
      </c>
      <c r="AR20" s="1004" t="s">
        <v>58</v>
      </c>
      <c r="AS20" s="1004" t="s">
        <v>450</v>
      </c>
      <c r="AT20" s="1004" t="s">
        <v>451</v>
      </c>
      <c r="AU20" s="1004" t="s">
        <v>59</v>
      </c>
      <c r="AV20" s="1012" t="s">
        <v>103</v>
      </c>
      <c r="AW20" s="1015" t="s">
        <v>104</v>
      </c>
      <c r="AX20" s="1020" t="s">
        <v>102</v>
      </c>
      <c r="AY20" s="1020" t="s">
        <v>105</v>
      </c>
      <c r="AZ20" s="1053" t="s">
        <v>106</v>
      </c>
      <c r="BA20" s="1015" t="s">
        <v>452</v>
      </c>
      <c r="BB20" s="1004" t="s">
        <v>107</v>
      </c>
      <c r="BC20" s="1051" t="s">
        <v>101</v>
      </c>
      <c r="BD20" s="94"/>
      <c r="BE20" s="1062"/>
      <c r="BF20" s="578" t="s">
        <v>454</v>
      </c>
      <c r="BH20" s="578" t="s">
        <v>456</v>
      </c>
    </row>
    <row r="21" spans="2:60" s="13" customFormat="1" ht="15.75" customHeight="1">
      <c r="B21" s="991"/>
      <c r="C21" s="992"/>
      <c r="D21" s="1002"/>
      <c r="E21" s="1004"/>
      <c r="F21" s="1004"/>
      <c r="G21" s="1004"/>
      <c r="H21" s="1053"/>
      <c r="I21" s="1012"/>
      <c r="J21" s="1004"/>
      <c r="K21" s="1004"/>
      <c r="L21" s="1004"/>
      <c r="M21" s="1053"/>
      <c r="N21" s="1012"/>
      <c r="O21" s="1004"/>
      <c r="P21" s="1004"/>
      <c r="Q21" s="1004"/>
      <c r="R21" s="1053"/>
      <c r="S21" s="1012"/>
      <c r="T21" s="1004"/>
      <c r="U21" s="1004"/>
      <c r="V21" s="1004"/>
      <c r="W21" s="1053"/>
      <c r="X21" s="1012"/>
      <c r="Y21" s="1004"/>
      <c r="Z21" s="1004"/>
      <c r="AA21" s="1004"/>
      <c r="AB21" s="1053"/>
      <c r="AC21" s="1012"/>
      <c r="AD21" s="1004"/>
      <c r="AE21" s="1004"/>
      <c r="AF21" s="1004"/>
      <c r="AG21" s="1053"/>
      <c r="AH21" s="1012"/>
      <c r="AI21" s="1004"/>
      <c r="AJ21" s="1004"/>
      <c r="AK21" s="1004"/>
      <c r="AL21" s="1053"/>
      <c r="AM21" s="1004"/>
      <c r="AN21" s="1004"/>
      <c r="AO21" s="1023"/>
      <c r="AP21" s="1025"/>
      <c r="AQ21" s="1027"/>
      <c r="AR21" s="1004"/>
      <c r="AS21" s="1004"/>
      <c r="AT21" s="1004"/>
      <c r="AU21" s="1004"/>
      <c r="AV21" s="1012"/>
      <c r="AW21" s="1015"/>
      <c r="AX21" s="1020"/>
      <c r="AY21" s="1020"/>
      <c r="AZ21" s="1053"/>
      <c r="BA21" s="1015"/>
      <c r="BB21" s="1004"/>
      <c r="BC21" s="1051"/>
      <c r="BD21" s="94"/>
      <c r="BE21" s="1007" t="s">
        <v>956</v>
      </c>
      <c r="BF21" s="1019" t="s">
        <v>455</v>
      </c>
      <c r="BH21" s="1017" t="s">
        <v>912</v>
      </c>
    </row>
    <row r="22" spans="2:60" s="13" customFormat="1" ht="15.75" customHeight="1">
      <c r="B22" s="991"/>
      <c r="C22" s="992"/>
      <c r="D22" s="1002"/>
      <c r="E22" s="1004"/>
      <c r="F22" s="1004"/>
      <c r="G22" s="1004"/>
      <c r="H22" s="1053"/>
      <c r="I22" s="1012"/>
      <c r="J22" s="1004"/>
      <c r="K22" s="1004"/>
      <c r="L22" s="1004"/>
      <c r="M22" s="1053"/>
      <c r="N22" s="1012"/>
      <c r="O22" s="1004"/>
      <c r="P22" s="1004"/>
      <c r="Q22" s="1004"/>
      <c r="R22" s="1053"/>
      <c r="S22" s="1012"/>
      <c r="T22" s="1004"/>
      <c r="U22" s="1004"/>
      <c r="V22" s="1004"/>
      <c r="W22" s="1053"/>
      <c r="X22" s="1012"/>
      <c r="Y22" s="1004"/>
      <c r="Z22" s="1004"/>
      <c r="AA22" s="1004"/>
      <c r="AB22" s="1053"/>
      <c r="AC22" s="1012"/>
      <c r="AD22" s="1004"/>
      <c r="AE22" s="1004"/>
      <c r="AF22" s="1004"/>
      <c r="AG22" s="1053"/>
      <c r="AH22" s="1012"/>
      <c r="AI22" s="1004"/>
      <c r="AJ22" s="1004"/>
      <c r="AK22" s="1004"/>
      <c r="AL22" s="1053"/>
      <c r="AM22" s="1004"/>
      <c r="AN22" s="1004"/>
      <c r="AO22" s="1023"/>
      <c r="AP22" s="1025"/>
      <c r="AQ22" s="1027"/>
      <c r="AR22" s="1004"/>
      <c r="AS22" s="1004"/>
      <c r="AT22" s="1004"/>
      <c r="AU22" s="1004"/>
      <c r="AV22" s="1012"/>
      <c r="AW22" s="1015"/>
      <c r="AX22" s="1020"/>
      <c r="AY22" s="1020"/>
      <c r="AZ22" s="1053"/>
      <c r="BA22" s="1015"/>
      <c r="BB22" s="1004"/>
      <c r="BC22" s="1051"/>
      <c r="BD22" s="94"/>
      <c r="BE22" s="1007"/>
      <c r="BF22" s="1019"/>
      <c r="BH22" s="1017"/>
    </row>
    <row r="23" spans="2:60" s="13" customFormat="1" ht="15.75" customHeight="1" thickBot="1">
      <c r="B23" s="993"/>
      <c r="C23" s="994"/>
      <c r="D23" s="708"/>
      <c r="E23" s="636"/>
      <c r="F23" s="636"/>
      <c r="G23" s="636"/>
      <c r="H23" s="636"/>
      <c r="I23" s="637"/>
      <c r="J23" s="636"/>
      <c r="K23" s="636"/>
      <c r="L23" s="636"/>
      <c r="M23" s="338"/>
      <c r="N23" s="636"/>
      <c r="O23" s="636"/>
      <c r="P23" s="636"/>
      <c r="Q23" s="636"/>
      <c r="R23" s="636"/>
      <c r="S23" s="637"/>
      <c r="T23" s="636"/>
      <c r="U23" s="636"/>
      <c r="V23" s="636"/>
      <c r="W23" s="338"/>
      <c r="X23" s="636"/>
      <c r="Y23" s="636"/>
      <c r="Z23" s="636"/>
      <c r="AA23" s="636"/>
      <c r="AB23" s="636"/>
      <c r="AC23" s="637"/>
      <c r="AD23" s="636"/>
      <c r="AE23" s="636"/>
      <c r="AF23" s="636"/>
      <c r="AG23" s="338"/>
      <c r="AH23" s="636"/>
      <c r="AI23" s="636"/>
      <c r="AJ23" s="636"/>
      <c r="AK23" s="636"/>
      <c r="AL23" s="707"/>
      <c r="AM23" s="636"/>
      <c r="AN23" s="636"/>
      <c r="AO23" s="1024"/>
      <c r="AP23" s="1026"/>
      <c r="AQ23" s="1028"/>
      <c r="AR23" s="1014"/>
      <c r="AS23" s="1014"/>
      <c r="AT23" s="1014"/>
      <c r="AU23" s="1014"/>
      <c r="AV23" s="1013"/>
      <c r="AW23" s="1016"/>
      <c r="AX23" s="1021"/>
      <c r="AY23" s="1021"/>
      <c r="AZ23" s="1054"/>
      <c r="BA23" s="1016"/>
      <c r="BB23" s="1014"/>
      <c r="BC23" s="1052"/>
      <c r="BD23" s="94"/>
      <c r="BE23" s="1008"/>
      <c r="BF23" s="579"/>
      <c r="BH23" s="1018"/>
    </row>
    <row r="24" spans="2:60" ht="13" customHeight="1">
      <c r="B24" s="5" t="s">
        <v>62</v>
      </c>
      <c r="C24" s="327" t="s">
        <v>957</v>
      </c>
      <c r="D24" s="22">
        <v>9217</v>
      </c>
      <c r="E24" s="22">
        <v>0</v>
      </c>
      <c r="F24" s="22">
        <v>64218</v>
      </c>
      <c r="G24" s="22">
        <v>1265</v>
      </c>
      <c r="H24" s="22">
        <v>1417</v>
      </c>
      <c r="I24" s="339">
        <v>2226</v>
      </c>
      <c r="J24" s="22">
        <v>0</v>
      </c>
      <c r="K24" s="22">
        <v>5714</v>
      </c>
      <c r="L24" s="22">
        <v>3</v>
      </c>
      <c r="M24" s="340">
        <v>0</v>
      </c>
      <c r="N24" s="22">
        <v>0</v>
      </c>
      <c r="O24" s="22">
        <v>0</v>
      </c>
      <c r="P24" s="22">
        <v>0</v>
      </c>
      <c r="Q24" s="22">
        <v>0</v>
      </c>
      <c r="R24" s="22">
        <v>0</v>
      </c>
      <c r="S24" s="339">
        <v>0</v>
      </c>
      <c r="T24" s="22">
        <v>0</v>
      </c>
      <c r="U24" s="22">
        <v>0</v>
      </c>
      <c r="V24" s="22">
        <v>0</v>
      </c>
      <c r="W24" s="340">
        <v>148</v>
      </c>
      <c r="X24" s="22">
        <v>600</v>
      </c>
      <c r="Y24" s="22">
        <v>0</v>
      </c>
      <c r="Z24" s="22">
        <v>0</v>
      </c>
      <c r="AA24" s="22">
        <v>0</v>
      </c>
      <c r="AB24" s="22">
        <v>114</v>
      </c>
      <c r="AC24" s="339">
        <v>0</v>
      </c>
      <c r="AD24" s="22">
        <v>4</v>
      </c>
      <c r="AE24" s="22">
        <v>0</v>
      </c>
      <c r="AF24" s="22">
        <v>0</v>
      </c>
      <c r="AG24" s="340">
        <v>9</v>
      </c>
      <c r="AH24" s="22">
        <v>883</v>
      </c>
      <c r="AI24" s="22">
        <v>1324</v>
      </c>
      <c r="AJ24" s="22">
        <v>60</v>
      </c>
      <c r="AK24" s="22">
        <v>3</v>
      </c>
      <c r="AL24" s="340">
        <v>7376</v>
      </c>
      <c r="AM24" s="22">
        <v>0</v>
      </c>
      <c r="AN24" s="22">
        <v>0</v>
      </c>
      <c r="AO24" s="155">
        <v>94581</v>
      </c>
      <c r="AP24" s="22">
        <v>830</v>
      </c>
      <c r="AQ24" s="122">
        <v>43617</v>
      </c>
      <c r="AR24" s="22">
        <v>0</v>
      </c>
      <c r="AS24" s="22">
        <v>0</v>
      </c>
      <c r="AT24" s="22">
        <v>3388</v>
      </c>
      <c r="AU24" s="22">
        <v>2283</v>
      </c>
      <c r="AV24" s="161">
        <v>50118</v>
      </c>
      <c r="AW24" s="162">
        <v>144699</v>
      </c>
      <c r="AX24" s="161">
        <v>30795</v>
      </c>
      <c r="AY24" s="161">
        <v>80913</v>
      </c>
      <c r="AZ24" s="161">
        <v>175494</v>
      </c>
      <c r="BA24" s="162">
        <v>-101625</v>
      </c>
      <c r="BB24" s="160">
        <v>-20712</v>
      </c>
      <c r="BC24" s="159">
        <v>73869</v>
      </c>
      <c r="BD24" s="149"/>
      <c r="BE24" s="179">
        <f>(+BA24*-1)/AW24</f>
        <v>0.70231998838969167</v>
      </c>
      <c r="BF24" s="580">
        <f>1-BE24</f>
        <v>0.29768001161030833</v>
      </c>
      <c r="BH24" s="580">
        <f t="shared" ref="BH24:BH57" si="0">+AQ24/$AQ$61</f>
        <v>1.3069590317170613E-2</v>
      </c>
    </row>
    <row r="25" spans="2:60" ht="13" customHeight="1">
      <c r="B25" s="5" t="s">
        <v>63</v>
      </c>
      <c r="C25" s="328" t="s">
        <v>10</v>
      </c>
      <c r="D25" s="22">
        <v>0</v>
      </c>
      <c r="E25" s="22">
        <v>11</v>
      </c>
      <c r="F25" s="22">
        <v>114</v>
      </c>
      <c r="G25" s="22">
        <v>19</v>
      </c>
      <c r="H25" s="22">
        <v>143</v>
      </c>
      <c r="I25" s="339">
        <v>890</v>
      </c>
      <c r="J25" s="22">
        <v>719</v>
      </c>
      <c r="K25" s="22">
        <v>41</v>
      </c>
      <c r="L25" s="22">
        <v>11097</v>
      </c>
      <c r="M25" s="340">
        <v>27</v>
      </c>
      <c r="N25" s="22">
        <v>740</v>
      </c>
      <c r="O25" s="22">
        <v>42</v>
      </c>
      <c r="P25" s="22">
        <v>14</v>
      </c>
      <c r="Q25" s="22">
        <v>3</v>
      </c>
      <c r="R25" s="22">
        <v>6</v>
      </c>
      <c r="S25" s="339">
        <v>48</v>
      </c>
      <c r="T25" s="22">
        <v>3</v>
      </c>
      <c r="U25" s="22">
        <v>0</v>
      </c>
      <c r="V25" s="22">
        <v>76</v>
      </c>
      <c r="W25" s="340">
        <v>42</v>
      </c>
      <c r="X25" s="22">
        <v>1140</v>
      </c>
      <c r="Y25" s="22">
        <v>12353</v>
      </c>
      <c r="Z25" s="22">
        <v>0</v>
      </c>
      <c r="AA25" s="22">
        <v>0</v>
      </c>
      <c r="AB25" s="22">
        <v>1</v>
      </c>
      <c r="AC25" s="339">
        <v>0</v>
      </c>
      <c r="AD25" s="22">
        <v>0</v>
      </c>
      <c r="AE25" s="22">
        <v>2</v>
      </c>
      <c r="AF25" s="22">
        <v>0</v>
      </c>
      <c r="AG25" s="340">
        <v>3</v>
      </c>
      <c r="AH25" s="22">
        <v>32</v>
      </c>
      <c r="AI25" s="22">
        <v>3</v>
      </c>
      <c r="AJ25" s="22">
        <v>1</v>
      </c>
      <c r="AK25" s="22">
        <v>2</v>
      </c>
      <c r="AL25" s="340">
        <v>-1</v>
      </c>
      <c r="AM25" s="22">
        <v>0</v>
      </c>
      <c r="AN25" s="22">
        <v>6</v>
      </c>
      <c r="AO25" s="155">
        <v>27577</v>
      </c>
      <c r="AP25" s="22">
        <v>-58</v>
      </c>
      <c r="AQ25" s="122">
        <v>-53</v>
      </c>
      <c r="AR25" s="22">
        <v>0</v>
      </c>
      <c r="AS25" s="22">
        <v>0</v>
      </c>
      <c r="AT25" s="22">
        <v>-50</v>
      </c>
      <c r="AU25" s="22">
        <v>495</v>
      </c>
      <c r="AV25" s="161">
        <v>334</v>
      </c>
      <c r="AW25" s="162">
        <v>27911</v>
      </c>
      <c r="AX25" s="161">
        <v>477</v>
      </c>
      <c r="AY25" s="161">
        <v>811</v>
      </c>
      <c r="AZ25" s="161">
        <v>28388</v>
      </c>
      <c r="BA25" s="162">
        <v>-26195</v>
      </c>
      <c r="BB25" s="160">
        <v>-25384</v>
      </c>
      <c r="BC25" s="159">
        <v>2193</v>
      </c>
      <c r="BD25" s="149"/>
      <c r="BE25" s="179">
        <f t="shared" ref="BE25:BE61" si="1">(+BA25*-1)/AW25</f>
        <v>0.93851886353050773</v>
      </c>
      <c r="BF25" s="580">
        <f t="shared" ref="BF25:BF56" si="2">1-BE25</f>
        <v>6.148113646949227E-2</v>
      </c>
      <c r="BH25" s="580">
        <f t="shared" si="0"/>
        <v>-1.588115383474431E-5</v>
      </c>
    </row>
    <row r="26" spans="2:60" ht="13" customHeight="1">
      <c r="B26" s="5" t="s">
        <v>64</v>
      </c>
      <c r="C26" s="328" t="s">
        <v>493</v>
      </c>
      <c r="D26" s="22">
        <v>4300</v>
      </c>
      <c r="E26" s="22">
        <v>0</v>
      </c>
      <c r="F26" s="22">
        <v>86699</v>
      </c>
      <c r="G26" s="22">
        <v>621</v>
      </c>
      <c r="H26" s="22">
        <v>149</v>
      </c>
      <c r="I26" s="339">
        <v>9039</v>
      </c>
      <c r="J26" s="22">
        <v>0</v>
      </c>
      <c r="K26" s="22">
        <v>10</v>
      </c>
      <c r="L26" s="22">
        <v>78</v>
      </c>
      <c r="M26" s="340">
        <v>0</v>
      </c>
      <c r="N26" s="22">
        <v>0</v>
      </c>
      <c r="O26" s="22">
        <v>0</v>
      </c>
      <c r="P26" s="22">
        <v>0</v>
      </c>
      <c r="Q26" s="22">
        <v>0</v>
      </c>
      <c r="R26" s="22">
        <v>0</v>
      </c>
      <c r="S26" s="339">
        <v>0</v>
      </c>
      <c r="T26" s="22">
        <v>0</v>
      </c>
      <c r="U26" s="22">
        <v>0</v>
      </c>
      <c r="V26" s="22">
        <v>0</v>
      </c>
      <c r="W26" s="340">
        <v>142</v>
      </c>
      <c r="X26" s="22">
        <v>19</v>
      </c>
      <c r="Y26" s="22">
        <v>0</v>
      </c>
      <c r="Z26" s="22">
        <v>0</v>
      </c>
      <c r="AA26" s="22">
        <v>0</v>
      </c>
      <c r="AB26" s="22">
        <v>80</v>
      </c>
      <c r="AC26" s="339">
        <v>0</v>
      </c>
      <c r="AD26" s="22">
        <v>0</v>
      </c>
      <c r="AE26" s="22">
        <v>0</v>
      </c>
      <c r="AF26" s="22">
        <v>0</v>
      </c>
      <c r="AG26" s="340">
        <v>269</v>
      </c>
      <c r="AH26" s="22">
        <v>3432</v>
      </c>
      <c r="AI26" s="22">
        <v>4676</v>
      </c>
      <c r="AJ26" s="22">
        <v>43</v>
      </c>
      <c r="AK26" s="22">
        <v>2</v>
      </c>
      <c r="AL26" s="340">
        <v>38427</v>
      </c>
      <c r="AM26" s="22">
        <v>0</v>
      </c>
      <c r="AN26" s="22">
        <v>193</v>
      </c>
      <c r="AO26" s="155">
        <v>148179</v>
      </c>
      <c r="AP26" s="22">
        <v>10789</v>
      </c>
      <c r="AQ26" s="122">
        <v>312582</v>
      </c>
      <c r="AR26" s="22">
        <v>0</v>
      </c>
      <c r="AS26" s="22">
        <v>0</v>
      </c>
      <c r="AT26" s="22">
        <v>0</v>
      </c>
      <c r="AU26" s="22">
        <v>1315</v>
      </c>
      <c r="AV26" s="161">
        <v>324686</v>
      </c>
      <c r="AW26" s="162">
        <v>472865</v>
      </c>
      <c r="AX26" s="161">
        <v>411976</v>
      </c>
      <c r="AY26" s="161">
        <v>736662</v>
      </c>
      <c r="AZ26" s="161">
        <v>884841</v>
      </c>
      <c r="BA26" s="162">
        <v>-410633</v>
      </c>
      <c r="BB26" s="160">
        <v>326029</v>
      </c>
      <c r="BC26" s="159">
        <v>474208</v>
      </c>
      <c r="BD26" s="149"/>
      <c r="BE26" s="179">
        <f t="shared" si="1"/>
        <v>0.86839372759667133</v>
      </c>
      <c r="BF26" s="580">
        <f t="shared" si="2"/>
        <v>0.13160627240332867</v>
      </c>
      <c r="BH26" s="580">
        <f t="shared" si="0"/>
        <v>9.3663449584378222E-2</v>
      </c>
    </row>
    <row r="27" spans="2:60" ht="13" customHeight="1">
      <c r="B27" s="5" t="s">
        <v>65</v>
      </c>
      <c r="C27" s="328" t="s">
        <v>14</v>
      </c>
      <c r="D27" s="22">
        <v>246</v>
      </c>
      <c r="E27" s="22">
        <v>6</v>
      </c>
      <c r="F27" s="22">
        <v>419</v>
      </c>
      <c r="G27" s="22">
        <v>24602</v>
      </c>
      <c r="H27" s="22">
        <v>652</v>
      </c>
      <c r="I27" s="339">
        <v>1271</v>
      </c>
      <c r="J27" s="22">
        <v>6</v>
      </c>
      <c r="K27" s="22">
        <v>2500</v>
      </c>
      <c r="L27" s="22">
        <v>805</v>
      </c>
      <c r="M27" s="340">
        <v>92</v>
      </c>
      <c r="N27" s="22">
        <v>271</v>
      </c>
      <c r="O27" s="22">
        <v>435</v>
      </c>
      <c r="P27" s="22">
        <v>840</v>
      </c>
      <c r="Q27" s="22">
        <v>1958</v>
      </c>
      <c r="R27" s="22">
        <v>275</v>
      </c>
      <c r="S27" s="339">
        <v>1319</v>
      </c>
      <c r="T27" s="22">
        <v>3353</v>
      </c>
      <c r="U27" s="22">
        <v>52</v>
      </c>
      <c r="V27" s="22">
        <v>1675</v>
      </c>
      <c r="W27" s="340">
        <v>526</v>
      </c>
      <c r="X27" s="22">
        <v>2131</v>
      </c>
      <c r="Y27" s="22">
        <v>41</v>
      </c>
      <c r="Z27" s="22">
        <v>55</v>
      </c>
      <c r="AA27" s="22">
        <v>258</v>
      </c>
      <c r="AB27" s="22">
        <v>2439</v>
      </c>
      <c r="AC27" s="339">
        <v>321</v>
      </c>
      <c r="AD27" s="22">
        <v>17</v>
      </c>
      <c r="AE27" s="22">
        <v>660</v>
      </c>
      <c r="AF27" s="22">
        <v>92</v>
      </c>
      <c r="AG27" s="340">
        <v>1667</v>
      </c>
      <c r="AH27" s="22">
        <v>258</v>
      </c>
      <c r="AI27" s="22">
        <v>2347</v>
      </c>
      <c r="AJ27" s="22">
        <v>680</v>
      </c>
      <c r="AK27" s="22">
        <v>628</v>
      </c>
      <c r="AL27" s="340">
        <v>1297</v>
      </c>
      <c r="AM27" s="22">
        <v>336</v>
      </c>
      <c r="AN27" s="22">
        <v>12</v>
      </c>
      <c r="AO27" s="155">
        <v>54542</v>
      </c>
      <c r="AP27" s="22">
        <v>1482</v>
      </c>
      <c r="AQ27" s="122">
        <v>46706</v>
      </c>
      <c r="AR27" s="22">
        <v>0</v>
      </c>
      <c r="AS27" s="22">
        <v>6</v>
      </c>
      <c r="AT27" s="22">
        <v>1687</v>
      </c>
      <c r="AU27" s="22">
        <v>-344</v>
      </c>
      <c r="AV27" s="161">
        <v>49537</v>
      </c>
      <c r="AW27" s="162">
        <v>104079</v>
      </c>
      <c r="AX27" s="161">
        <v>118289</v>
      </c>
      <c r="AY27" s="161">
        <v>167826</v>
      </c>
      <c r="AZ27" s="161">
        <v>222368</v>
      </c>
      <c r="BA27" s="162">
        <v>-89144</v>
      </c>
      <c r="BB27" s="160">
        <v>78682</v>
      </c>
      <c r="BC27" s="159">
        <v>133224</v>
      </c>
      <c r="BD27" s="149"/>
      <c r="BE27" s="179">
        <f t="shared" si="1"/>
        <v>0.85650323312099463</v>
      </c>
      <c r="BF27" s="580">
        <f t="shared" si="2"/>
        <v>0.14349676687900537</v>
      </c>
      <c r="BH27" s="580">
        <f t="shared" si="0"/>
        <v>1.3995191905765429E-2</v>
      </c>
    </row>
    <row r="28" spans="2:60" ht="13" customHeight="1">
      <c r="B28" s="163" t="s">
        <v>66</v>
      </c>
      <c r="C28" s="330" t="s">
        <v>575</v>
      </c>
      <c r="D28" s="164">
        <v>1274</v>
      </c>
      <c r="E28" s="164">
        <v>0</v>
      </c>
      <c r="F28" s="164">
        <v>7341</v>
      </c>
      <c r="G28" s="164">
        <v>814</v>
      </c>
      <c r="H28" s="164">
        <v>59069</v>
      </c>
      <c r="I28" s="341">
        <v>15787</v>
      </c>
      <c r="J28" s="164">
        <v>6</v>
      </c>
      <c r="K28" s="164">
        <v>3427</v>
      </c>
      <c r="L28" s="164">
        <v>9989</v>
      </c>
      <c r="M28" s="342">
        <v>97</v>
      </c>
      <c r="N28" s="164">
        <v>716</v>
      </c>
      <c r="O28" s="164">
        <v>1767</v>
      </c>
      <c r="P28" s="164">
        <v>1484</v>
      </c>
      <c r="Q28" s="164">
        <v>793</v>
      </c>
      <c r="R28" s="164">
        <v>758</v>
      </c>
      <c r="S28" s="341">
        <v>1757</v>
      </c>
      <c r="T28" s="164">
        <v>6707</v>
      </c>
      <c r="U28" s="164">
        <v>162</v>
      </c>
      <c r="V28" s="164">
        <v>980</v>
      </c>
      <c r="W28" s="342">
        <v>12906</v>
      </c>
      <c r="X28" s="164">
        <v>28633</v>
      </c>
      <c r="Y28" s="164">
        <v>132</v>
      </c>
      <c r="Z28" s="164">
        <v>252</v>
      </c>
      <c r="AA28" s="164">
        <v>432</v>
      </c>
      <c r="AB28" s="164">
        <v>3947</v>
      </c>
      <c r="AC28" s="341">
        <v>1196</v>
      </c>
      <c r="AD28" s="164">
        <v>321</v>
      </c>
      <c r="AE28" s="164">
        <v>5402</v>
      </c>
      <c r="AF28" s="164">
        <v>1368</v>
      </c>
      <c r="AG28" s="342">
        <v>471</v>
      </c>
      <c r="AH28" s="164">
        <v>4775</v>
      </c>
      <c r="AI28" s="164">
        <v>4321</v>
      </c>
      <c r="AJ28" s="164">
        <v>535</v>
      </c>
      <c r="AK28" s="164">
        <v>1378</v>
      </c>
      <c r="AL28" s="342">
        <v>1784</v>
      </c>
      <c r="AM28" s="164">
        <v>7266</v>
      </c>
      <c r="AN28" s="164">
        <v>31</v>
      </c>
      <c r="AO28" s="165">
        <v>188078</v>
      </c>
      <c r="AP28" s="164">
        <v>1152</v>
      </c>
      <c r="AQ28" s="166">
        <v>4593</v>
      </c>
      <c r="AR28" s="164">
        <v>45</v>
      </c>
      <c r="AS28" s="164">
        <v>102</v>
      </c>
      <c r="AT28" s="164">
        <v>4431</v>
      </c>
      <c r="AU28" s="164">
        <v>-2653</v>
      </c>
      <c r="AV28" s="167">
        <v>7670</v>
      </c>
      <c r="AW28" s="168">
        <v>195748</v>
      </c>
      <c r="AX28" s="167">
        <v>160066</v>
      </c>
      <c r="AY28" s="167">
        <v>167736</v>
      </c>
      <c r="AZ28" s="167">
        <v>355814</v>
      </c>
      <c r="BA28" s="168">
        <v>-153197</v>
      </c>
      <c r="BB28" s="169">
        <v>14539</v>
      </c>
      <c r="BC28" s="170">
        <v>202617</v>
      </c>
      <c r="BD28" s="149"/>
      <c r="BE28" s="731">
        <f t="shared" si="1"/>
        <v>0.78262357725238574</v>
      </c>
      <c r="BF28" s="580">
        <f t="shared" si="2"/>
        <v>0.21737642274761426</v>
      </c>
      <c r="BH28" s="580">
        <f t="shared" si="0"/>
        <v>1.3762667842071813E-3</v>
      </c>
    </row>
    <row r="29" spans="2:60" ht="13" customHeight="1">
      <c r="B29" s="5" t="s">
        <v>67</v>
      </c>
      <c r="C29" s="328" t="s">
        <v>17</v>
      </c>
      <c r="D29" s="22">
        <v>3908</v>
      </c>
      <c r="E29" s="22">
        <v>35</v>
      </c>
      <c r="F29" s="22">
        <v>4237</v>
      </c>
      <c r="G29" s="22">
        <v>21288</v>
      </c>
      <c r="H29" s="22">
        <v>8262</v>
      </c>
      <c r="I29" s="339">
        <v>169464</v>
      </c>
      <c r="J29" s="22">
        <v>327</v>
      </c>
      <c r="K29" s="22">
        <v>112427</v>
      </c>
      <c r="L29" s="22">
        <v>10470</v>
      </c>
      <c r="M29" s="340">
        <v>579</v>
      </c>
      <c r="N29" s="22">
        <v>2487</v>
      </c>
      <c r="O29" s="22">
        <v>3218</v>
      </c>
      <c r="P29" s="22">
        <v>2652</v>
      </c>
      <c r="Q29" s="22">
        <v>2719</v>
      </c>
      <c r="R29" s="22">
        <v>1431</v>
      </c>
      <c r="S29" s="339">
        <v>5075</v>
      </c>
      <c r="T29" s="22">
        <v>13976</v>
      </c>
      <c r="U29" s="22">
        <v>426</v>
      </c>
      <c r="V29" s="22">
        <v>10081</v>
      </c>
      <c r="W29" s="340">
        <v>5318</v>
      </c>
      <c r="X29" s="22">
        <v>3033</v>
      </c>
      <c r="Y29" s="22">
        <v>162</v>
      </c>
      <c r="Z29" s="22">
        <v>545</v>
      </c>
      <c r="AA29" s="22">
        <v>1446</v>
      </c>
      <c r="AB29" s="22">
        <v>5</v>
      </c>
      <c r="AC29" s="339">
        <v>6</v>
      </c>
      <c r="AD29" s="22">
        <v>27</v>
      </c>
      <c r="AE29" s="22">
        <v>358</v>
      </c>
      <c r="AF29" s="22">
        <v>66</v>
      </c>
      <c r="AG29" s="340">
        <v>344</v>
      </c>
      <c r="AH29" s="22">
        <v>7664</v>
      </c>
      <c r="AI29" s="22">
        <v>104589</v>
      </c>
      <c r="AJ29" s="22">
        <v>68</v>
      </c>
      <c r="AK29" s="22">
        <v>1336</v>
      </c>
      <c r="AL29" s="340">
        <v>2950</v>
      </c>
      <c r="AM29" s="22">
        <v>156</v>
      </c>
      <c r="AN29" s="22">
        <v>184</v>
      </c>
      <c r="AO29" s="155">
        <v>501319</v>
      </c>
      <c r="AP29" s="22">
        <v>2512</v>
      </c>
      <c r="AQ29" s="122">
        <v>30662</v>
      </c>
      <c r="AR29" s="22">
        <v>0</v>
      </c>
      <c r="AS29" s="22">
        <v>0</v>
      </c>
      <c r="AT29" s="22">
        <v>0</v>
      </c>
      <c r="AU29" s="22">
        <v>3383</v>
      </c>
      <c r="AV29" s="161">
        <v>36557</v>
      </c>
      <c r="AW29" s="162">
        <v>537876</v>
      </c>
      <c r="AX29" s="161">
        <v>971407</v>
      </c>
      <c r="AY29" s="161">
        <v>1007964</v>
      </c>
      <c r="AZ29" s="161">
        <v>1509283</v>
      </c>
      <c r="BA29" s="162">
        <v>-492712</v>
      </c>
      <c r="BB29" s="160">
        <v>515252</v>
      </c>
      <c r="BC29" s="159">
        <v>1016571</v>
      </c>
      <c r="BD29" s="149"/>
      <c r="BE29" s="732">
        <f t="shared" si="1"/>
        <v>0.91603269154972522</v>
      </c>
      <c r="BF29" s="581">
        <f t="shared" si="2"/>
        <v>8.396730845027478E-2</v>
      </c>
      <c r="BH29" s="581">
        <f t="shared" si="0"/>
        <v>9.1876969600175468E-3</v>
      </c>
    </row>
    <row r="30" spans="2:60" ht="13" customHeight="1">
      <c r="B30" s="5" t="s">
        <v>68</v>
      </c>
      <c r="C30" s="328" t="s">
        <v>576</v>
      </c>
      <c r="D30" s="22">
        <v>494</v>
      </c>
      <c r="E30" s="22">
        <v>15</v>
      </c>
      <c r="F30" s="22">
        <v>2259</v>
      </c>
      <c r="G30" s="22">
        <v>1140</v>
      </c>
      <c r="H30" s="22">
        <v>822</v>
      </c>
      <c r="I30" s="339">
        <v>2459</v>
      </c>
      <c r="J30" s="22">
        <v>188</v>
      </c>
      <c r="K30" s="22">
        <v>848</v>
      </c>
      <c r="L30" s="22">
        <v>5080</v>
      </c>
      <c r="M30" s="340">
        <v>1057</v>
      </c>
      <c r="N30" s="22">
        <v>870</v>
      </c>
      <c r="O30" s="22">
        <v>2010</v>
      </c>
      <c r="P30" s="22">
        <v>864</v>
      </c>
      <c r="Q30" s="22">
        <v>626</v>
      </c>
      <c r="R30" s="22">
        <v>105</v>
      </c>
      <c r="S30" s="339">
        <v>706</v>
      </c>
      <c r="T30" s="22">
        <v>726</v>
      </c>
      <c r="U30" s="22">
        <v>13</v>
      </c>
      <c r="V30" s="22">
        <v>1409</v>
      </c>
      <c r="W30" s="340">
        <v>385</v>
      </c>
      <c r="X30" s="22">
        <v>7225</v>
      </c>
      <c r="Y30" s="22">
        <v>942</v>
      </c>
      <c r="Z30" s="22">
        <v>846</v>
      </c>
      <c r="AA30" s="22">
        <v>1170</v>
      </c>
      <c r="AB30" s="22">
        <v>891</v>
      </c>
      <c r="AC30" s="339">
        <v>107</v>
      </c>
      <c r="AD30" s="22">
        <v>146</v>
      </c>
      <c r="AE30" s="22">
        <v>34020</v>
      </c>
      <c r="AF30" s="22">
        <v>136</v>
      </c>
      <c r="AG30" s="340">
        <v>2894</v>
      </c>
      <c r="AH30" s="22">
        <v>1708</v>
      </c>
      <c r="AI30" s="22">
        <v>1358</v>
      </c>
      <c r="AJ30" s="22">
        <v>91</v>
      </c>
      <c r="AK30" s="22">
        <v>796</v>
      </c>
      <c r="AL30" s="340">
        <v>1428</v>
      </c>
      <c r="AM30" s="22">
        <v>0</v>
      </c>
      <c r="AN30" s="22">
        <v>677</v>
      </c>
      <c r="AO30" s="155">
        <v>76511</v>
      </c>
      <c r="AP30" s="22">
        <v>193</v>
      </c>
      <c r="AQ30" s="122">
        <v>35241</v>
      </c>
      <c r="AR30" s="22">
        <v>0</v>
      </c>
      <c r="AS30" s="22">
        <v>0</v>
      </c>
      <c r="AT30" s="22">
        <v>0</v>
      </c>
      <c r="AU30" s="22">
        <v>385</v>
      </c>
      <c r="AV30" s="161">
        <v>35819</v>
      </c>
      <c r="AW30" s="162">
        <v>112330</v>
      </c>
      <c r="AX30" s="161">
        <v>745</v>
      </c>
      <c r="AY30" s="161">
        <v>36564</v>
      </c>
      <c r="AZ30" s="161">
        <v>113075</v>
      </c>
      <c r="BA30" s="162">
        <v>-107310</v>
      </c>
      <c r="BB30" s="160">
        <v>-70746</v>
      </c>
      <c r="BC30" s="159">
        <v>5765</v>
      </c>
      <c r="BD30" s="149"/>
      <c r="BE30" s="731">
        <f t="shared" si="1"/>
        <v>0.95531024659485442</v>
      </c>
      <c r="BF30" s="580">
        <f t="shared" si="2"/>
        <v>4.4689753405145582E-2</v>
      </c>
      <c r="BH30" s="580">
        <f t="shared" si="0"/>
        <v>1.055976872245706E-2</v>
      </c>
    </row>
    <row r="31" spans="2:60" ht="13" customHeight="1">
      <c r="B31" s="5" t="s">
        <v>69</v>
      </c>
      <c r="C31" s="328" t="s">
        <v>958</v>
      </c>
      <c r="D31" s="22">
        <v>420</v>
      </c>
      <c r="E31" s="22">
        <v>9</v>
      </c>
      <c r="F31" s="22">
        <v>10194</v>
      </c>
      <c r="G31" s="22">
        <v>1434</v>
      </c>
      <c r="H31" s="22">
        <v>6875</v>
      </c>
      <c r="I31" s="339">
        <v>28804</v>
      </c>
      <c r="J31" s="22">
        <v>7</v>
      </c>
      <c r="K31" s="22">
        <v>131679</v>
      </c>
      <c r="L31" s="22">
        <v>2438</v>
      </c>
      <c r="M31" s="340">
        <v>61</v>
      </c>
      <c r="N31" s="22">
        <v>2598</v>
      </c>
      <c r="O31" s="22">
        <v>2063</v>
      </c>
      <c r="P31" s="22">
        <v>13745</v>
      </c>
      <c r="Q31" s="22">
        <v>17656</v>
      </c>
      <c r="R31" s="22">
        <v>6002</v>
      </c>
      <c r="S31" s="339">
        <v>4175</v>
      </c>
      <c r="T31" s="22">
        <v>43187</v>
      </c>
      <c r="U31" s="22">
        <v>1886</v>
      </c>
      <c r="V31" s="22">
        <v>46232</v>
      </c>
      <c r="W31" s="340">
        <v>7263</v>
      </c>
      <c r="X31" s="22">
        <v>8234</v>
      </c>
      <c r="Y31" s="22">
        <v>0</v>
      </c>
      <c r="Z31" s="22">
        <v>2428</v>
      </c>
      <c r="AA31" s="22">
        <v>1915</v>
      </c>
      <c r="AB31" s="22">
        <v>4031</v>
      </c>
      <c r="AC31" s="339">
        <v>752</v>
      </c>
      <c r="AD31" s="22">
        <v>447</v>
      </c>
      <c r="AE31" s="22">
        <v>2064</v>
      </c>
      <c r="AF31" s="22">
        <v>223</v>
      </c>
      <c r="AG31" s="340">
        <v>635</v>
      </c>
      <c r="AH31" s="22">
        <v>3262</v>
      </c>
      <c r="AI31" s="22">
        <v>1464</v>
      </c>
      <c r="AJ31" s="22">
        <v>229</v>
      </c>
      <c r="AK31" s="22">
        <v>4339</v>
      </c>
      <c r="AL31" s="340">
        <v>954</v>
      </c>
      <c r="AM31" s="22">
        <v>774</v>
      </c>
      <c r="AN31" s="22">
        <v>102</v>
      </c>
      <c r="AO31" s="155">
        <v>358581</v>
      </c>
      <c r="AP31" s="22">
        <v>303</v>
      </c>
      <c r="AQ31" s="122">
        <v>10733</v>
      </c>
      <c r="AR31" s="22">
        <v>87</v>
      </c>
      <c r="AS31" s="22">
        <v>0</v>
      </c>
      <c r="AT31" s="22">
        <v>-6</v>
      </c>
      <c r="AU31" s="22">
        <v>-7311</v>
      </c>
      <c r="AV31" s="161">
        <v>3806</v>
      </c>
      <c r="AW31" s="162">
        <v>362387</v>
      </c>
      <c r="AX31" s="161">
        <v>619182</v>
      </c>
      <c r="AY31" s="161">
        <v>622988</v>
      </c>
      <c r="AZ31" s="161">
        <v>981569</v>
      </c>
      <c r="BA31" s="162">
        <v>-296559</v>
      </c>
      <c r="BB31" s="160">
        <v>326429</v>
      </c>
      <c r="BC31" s="159">
        <v>685010</v>
      </c>
      <c r="BD31" s="149"/>
      <c r="BE31" s="731">
        <f t="shared" si="1"/>
        <v>0.81834889220639817</v>
      </c>
      <c r="BF31" s="580">
        <f t="shared" si="2"/>
        <v>0.18165110779360183</v>
      </c>
      <c r="BH31" s="580">
        <f t="shared" si="0"/>
        <v>3.2160834737417106E-3</v>
      </c>
    </row>
    <row r="32" spans="2:60" ht="13" customHeight="1">
      <c r="B32" s="5" t="s">
        <v>70</v>
      </c>
      <c r="C32" s="328" t="s">
        <v>577</v>
      </c>
      <c r="D32" s="22">
        <v>155</v>
      </c>
      <c r="E32" s="22">
        <v>0</v>
      </c>
      <c r="F32" s="22">
        <v>773</v>
      </c>
      <c r="G32" s="22">
        <v>72</v>
      </c>
      <c r="H32" s="22">
        <v>527</v>
      </c>
      <c r="I32" s="339">
        <v>6377</v>
      </c>
      <c r="J32" s="22">
        <v>229</v>
      </c>
      <c r="K32" s="22">
        <v>1824</v>
      </c>
      <c r="L32" s="22">
        <v>19140</v>
      </c>
      <c r="M32" s="340">
        <v>772</v>
      </c>
      <c r="N32" s="22">
        <v>2210</v>
      </c>
      <c r="O32" s="22">
        <v>1990</v>
      </c>
      <c r="P32" s="22">
        <v>5258</v>
      </c>
      <c r="Q32" s="22">
        <v>3243</v>
      </c>
      <c r="R32" s="22">
        <v>1656</v>
      </c>
      <c r="S32" s="339">
        <v>15589</v>
      </c>
      <c r="T32" s="22">
        <v>5042</v>
      </c>
      <c r="U32" s="22">
        <v>96</v>
      </c>
      <c r="V32" s="22">
        <v>8592</v>
      </c>
      <c r="W32" s="340">
        <v>434</v>
      </c>
      <c r="X32" s="22">
        <v>30498</v>
      </c>
      <c r="Y32" s="22">
        <v>14</v>
      </c>
      <c r="Z32" s="22">
        <v>342</v>
      </c>
      <c r="AA32" s="22">
        <v>47</v>
      </c>
      <c r="AB32" s="22">
        <v>127</v>
      </c>
      <c r="AC32" s="339">
        <v>4</v>
      </c>
      <c r="AD32" s="22">
        <v>59</v>
      </c>
      <c r="AE32" s="22">
        <v>13</v>
      </c>
      <c r="AF32" s="22">
        <v>0</v>
      </c>
      <c r="AG32" s="340">
        <v>84</v>
      </c>
      <c r="AH32" s="22">
        <v>964</v>
      </c>
      <c r="AI32" s="22">
        <v>533</v>
      </c>
      <c r="AJ32" s="22">
        <v>14</v>
      </c>
      <c r="AK32" s="22">
        <v>430</v>
      </c>
      <c r="AL32" s="340">
        <v>413</v>
      </c>
      <c r="AM32" s="22">
        <v>90</v>
      </c>
      <c r="AN32" s="22">
        <v>136</v>
      </c>
      <c r="AO32" s="155">
        <v>107747</v>
      </c>
      <c r="AP32" s="22">
        <v>120</v>
      </c>
      <c r="AQ32" s="122">
        <v>2314</v>
      </c>
      <c r="AR32" s="22">
        <v>0</v>
      </c>
      <c r="AS32" s="22">
        <v>0</v>
      </c>
      <c r="AT32" s="22">
        <v>0</v>
      </c>
      <c r="AU32" s="22">
        <v>-6131</v>
      </c>
      <c r="AV32" s="161">
        <v>-3697</v>
      </c>
      <c r="AW32" s="162">
        <v>104050</v>
      </c>
      <c r="AX32" s="161">
        <v>251000</v>
      </c>
      <c r="AY32" s="161">
        <v>247303</v>
      </c>
      <c r="AZ32" s="161">
        <v>355050</v>
      </c>
      <c r="BA32" s="162">
        <v>-71635</v>
      </c>
      <c r="BB32" s="160">
        <v>175668</v>
      </c>
      <c r="BC32" s="159">
        <v>283415</v>
      </c>
      <c r="BD32" s="149"/>
      <c r="BE32" s="731">
        <f t="shared" si="1"/>
        <v>0.68846708313310911</v>
      </c>
      <c r="BF32" s="580">
        <f t="shared" si="2"/>
        <v>0.31153291686689089</v>
      </c>
      <c r="BH32" s="580">
        <f t="shared" si="0"/>
        <v>6.9337716931317601E-4</v>
      </c>
    </row>
    <row r="33" spans="2:60" ht="13" customHeight="1">
      <c r="B33" s="5" t="s">
        <v>71</v>
      </c>
      <c r="C33" s="328" t="s">
        <v>21</v>
      </c>
      <c r="D33" s="22">
        <v>1</v>
      </c>
      <c r="E33" s="22">
        <v>4</v>
      </c>
      <c r="F33" s="22">
        <v>0</v>
      </c>
      <c r="G33" s="22">
        <v>33</v>
      </c>
      <c r="H33" s="22">
        <v>4055</v>
      </c>
      <c r="I33" s="339">
        <v>1</v>
      </c>
      <c r="J33" s="22">
        <v>0</v>
      </c>
      <c r="K33" s="22">
        <v>952</v>
      </c>
      <c r="L33" s="22">
        <v>2783</v>
      </c>
      <c r="M33" s="340">
        <v>33312</v>
      </c>
      <c r="N33" s="22">
        <v>280</v>
      </c>
      <c r="O33" s="22">
        <v>76956</v>
      </c>
      <c r="P33" s="22">
        <v>95262</v>
      </c>
      <c r="Q33" s="22">
        <v>48693</v>
      </c>
      <c r="R33" s="22">
        <v>4954</v>
      </c>
      <c r="S33" s="339">
        <v>2281</v>
      </c>
      <c r="T33" s="22">
        <v>37618</v>
      </c>
      <c r="U33" s="22">
        <v>206</v>
      </c>
      <c r="V33" s="22">
        <v>49718</v>
      </c>
      <c r="W33" s="340">
        <v>358</v>
      </c>
      <c r="X33" s="22">
        <v>11790</v>
      </c>
      <c r="Y33" s="22">
        <v>0</v>
      </c>
      <c r="Z33" s="22">
        <v>2</v>
      </c>
      <c r="AA33" s="22">
        <v>0</v>
      </c>
      <c r="AB33" s="22">
        <v>0</v>
      </c>
      <c r="AC33" s="339">
        <v>0</v>
      </c>
      <c r="AD33" s="22">
        <v>0</v>
      </c>
      <c r="AE33" s="22">
        <v>290</v>
      </c>
      <c r="AF33" s="22">
        <v>0</v>
      </c>
      <c r="AG33" s="340">
        <v>10</v>
      </c>
      <c r="AH33" s="22">
        <v>0</v>
      </c>
      <c r="AI33" s="22">
        <v>2</v>
      </c>
      <c r="AJ33" s="22">
        <v>0</v>
      </c>
      <c r="AK33" s="22">
        <v>91</v>
      </c>
      <c r="AL33" s="340">
        <v>8</v>
      </c>
      <c r="AM33" s="22">
        <v>0</v>
      </c>
      <c r="AN33" s="22">
        <v>125</v>
      </c>
      <c r="AO33" s="155">
        <v>369785</v>
      </c>
      <c r="AP33" s="22">
        <v>0</v>
      </c>
      <c r="AQ33" s="122">
        <v>-347</v>
      </c>
      <c r="AR33" s="22">
        <v>0</v>
      </c>
      <c r="AS33" s="22">
        <v>-242</v>
      </c>
      <c r="AT33" s="22">
        <v>-2483</v>
      </c>
      <c r="AU33" s="22">
        <v>-2223</v>
      </c>
      <c r="AV33" s="161">
        <v>-5295</v>
      </c>
      <c r="AW33" s="162">
        <v>364490</v>
      </c>
      <c r="AX33" s="161">
        <v>38700</v>
      </c>
      <c r="AY33" s="161">
        <v>33405</v>
      </c>
      <c r="AZ33" s="161">
        <v>403190</v>
      </c>
      <c r="BA33" s="162">
        <v>-314585</v>
      </c>
      <c r="BB33" s="160">
        <v>-281180</v>
      </c>
      <c r="BC33" s="159">
        <v>88605</v>
      </c>
      <c r="BD33" s="149"/>
      <c r="BE33" s="733">
        <f t="shared" si="1"/>
        <v>0.86308266344755691</v>
      </c>
      <c r="BF33" s="582">
        <f t="shared" si="2"/>
        <v>0.13691733655244309</v>
      </c>
      <c r="BH33" s="582">
        <f t="shared" si="0"/>
        <v>-1.0397661095577877E-4</v>
      </c>
    </row>
    <row r="34" spans="2:60" ht="13" customHeight="1">
      <c r="B34" s="171" t="s">
        <v>72</v>
      </c>
      <c r="C34" s="329" t="s">
        <v>23</v>
      </c>
      <c r="D34" s="172">
        <v>0</v>
      </c>
      <c r="E34" s="172">
        <v>2</v>
      </c>
      <c r="F34" s="172">
        <v>526</v>
      </c>
      <c r="G34" s="172">
        <v>0</v>
      </c>
      <c r="H34" s="172">
        <v>977</v>
      </c>
      <c r="I34" s="343">
        <v>1556</v>
      </c>
      <c r="J34" s="172">
        <v>0</v>
      </c>
      <c r="K34" s="172">
        <v>1803</v>
      </c>
      <c r="L34" s="172">
        <v>3675</v>
      </c>
      <c r="M34" s="344">
        <v>687</v>
      </c>
      <c r="N34" s="172">
        <v>86830</v>
      </c>
      <c r="O34" s="172">
        <v>23496</v>
      </c>
      <c r="P34" s="172">
        <v>24999</v>
      </c>
      <c r="Q34" s="172">
        <v>14900</v>
      </c>
      <c r="R34" s="172">
        <v>6599</v>
      </c>
      <c r="S34" s="343">
        <v>18766</v>
      </c>
      <c r="T34" s="172">
        <v>44254</v>
      </c>
      <c r="U34" s="172">
        <v>547</v>
      </c>
      <c r="V34" s="172">
        <v>22341</v>
      </c>
      <c r="W34" s="344">
        <v>1164</v>
      </c>
      <c r="X34" s="172">
        <v>4627</v>
      </c>
      <c r="Y34" s="172">
        <v>99</v>
      </c>
      <c r="Z34" s="172">
        <v>10</v>
      </c>
      <c r="AA34" s="172">
        <v>0</v>
      </c>
      <c r="AB34" s="172">
        <v>7</v>
      </c>
      <c r="AC34" s="343">
        <v>0</v>
      </c>
      <c r="AD34" s="172">
        <v>0</v>
      </c>
      <c r="AE34" s="172">
        <v>4</v>
      </c>
      <c r="AF34" s="172">
        <v>9</v>
      </c>
      <c r="AG34" s="344">
        <v>62</v>
      </c>
      <c r="AH34" s="172">
        <v>77</v>
      </c>
      <c r="AI34" s="172">
        <v>1027</v>
      </c>
      <c r="AJ34" s="172">
        <v>7</v>
      </c>
      <c r="AK34" s="172">
        <v>206</v>
      </c>
      <c r="AL34" s="344">
        <v>114</v>
      </c>
      <c r="AM34" s="172">
        <v>16</v>
      </c>
      <c r="AN34" s="172">
        <v>108</v>
      </c>
      <c r="AO34" s="173">
        <v>259495</v>
      </c>
      <c r="AP34" s="172">
        <v>17</v>
      </c>
      <c r="AQ34" s="174">
        <v>1953</v>
      </c>
      <c r="AR34" s="172">
        <v>0</v>
      </c>
      <c r="AS34" s="172">
        <v>0</v>
      </c>
      <c r="AT34" s="172">
        <v>-3156</v>
      </c>
      <c r="AU34" s="172">
        <v>-2141</v>
      </c>
      <c r="AV34" s="175">
        <v>-3327</v>
      </c>
      <c r="AW34" s="176">
        <v>256168</v>
      </c>
      <c r="AX34" s="175">
        <v>175518</v>
      </c>
      <c r="AY34" s="175">
        <v>172191</v>
      </c>
      <c r="AZ34" s="175">
        <v>431686</v>
      </c>
      <c r="BA34" s="176">
        <v>-215317</v>
      </c>
      <c r="BB34" s="177">
        <v>-43126</v>
      </c>
      <c r="BC34" s="178">
        <v>216369</v>
      </c>
      <c r="BD34" s="149"/>
      <c r="BE34" s="179">
        <f t="shared" si="1"/>
        <v>0.84053043315324316</v>
      </c>
      <c r="BF34" s="580">
        <f t="shared" si="2"/>
        <v>0.15946956684675684</v>
      </c>
      <c r="BH34" s="580">
        <f t="shared" si="0"/>
        <v>5.8520553658972902E-4</v>
      </c>
    </row>
    <row r="35" spans="2:60" ht="13" customHeight="1">
      <c r="B35" s="5" t="s">
        <v>73</v>
      </c>
      <c r="C35" s="328" t="s">
        <v>25</v>
      </c>
      <c r="D35" s="22">
        <v>213</v>
      </c>
      <c r="E35" s="22">
        <v>11</v>
      </c>
      <c r="F35" s="22">
        <v>5904</v>
      </c>
      <c r="G35" s="22">
        <v>54</v>
      </c>
      <c r="H35" s="22">
        <v>4584</v>
      </c>
      <c r="I35" s="339">
        <v>11214</v>
      </c>
      <c r="J35" s="22">
        <v>2</v>
      </c>
      <c r="K35" s="22">
        <v>2538</v>
      </c>
      <c r="L35" s="22">
        <v>3297</v>
      </c>
      <c r="M35" s="340">
        <v>894</v>
      </c>
      <c r="N35" s="22">
        <v>724</v>
      </c>
      <c r="O35" s="22">
        <v>27628</v>
      </c>
      <c r="P35" s="22">
        <v>25793</v>
      </c>
      <c r="Q35" s="22">
        <v>23179</v>
      </c>
      <c r="R35" s="22">
        <v>8488</v>
      </c>
      <c r="S35" s="339">
        <v>8667</v>
      </c>
      <c r="T35" s="22">
        <v>24271</v>
      </c>
      <c r="U35" s="22">
        <v>2023</v>
      </c>
      <c r="V35" s="22">
        <v>8716</v>
      </c>
      <c r="W35" s="340">
        <v>1290</v>
      </c>
      <c r="X35" s="22">
        <v>51217</v>
      </c>
      <c r="Y35" s="22">
        <v>114</v>
      </c>
      <c r="Z35" s="22">
        <v>43</v>
      </c>
      <c r="AA35" s="22">
        <v>12</v>
      </c>
      <c r="AB35" s="22">
        <v>1223</v>
      </c>
      <c r="AC35" s="339">
        <v>31</v>
      </c>
      <c r="AD35" s="22">
        <v>247</v>
      </c>
      <c r="AE35" s="22">
        <v>1047</v>
      </c>
      <c r="AF35" s="22">
        <v>121</v>
      </c>
      <c r="AG35" s="340">
        <v>1184</v>
      </c>
      <c r="AH35" s="22">
        <v>130</v>
      </c>
      <c r="AI35" s="22">
        <v>261</v>
      </c>
      <c r="AJ35" s="22">
        <v>69</v>
      </c>
      <c r="AK35" s="22">
        <v>679</v>
      </c>
      <c r="AL35" s="340">
        <v>788</v>
      </c>
      <c r="AM35" s="22">
        <v>7</v>
      </c>
      <c r="AN35" s="22">
        <v>151</v>
      </c>
      <c r="AO35" s="155">
        <v>216814</v>
      </c>
      <c r="AP35" s="22">
        <v>388</v>
      </c>
      <c r="AQ35" s="122">
        <v>2949</v>
      </c>
      <c r="AR35" s="22">
        <v>25</v>
      </c>
      <c r="AS35" s="22">
        <v>269</v>
      </c>
      <c r="AT35" s="22">
        <v>7164</v>
      </c>
      <c r="AU35" s="22">
        <v>-3437</v>
      </c>
      <c r="AV35" s="161">
        <v>7358</v>
      </c>
      <c r="AW35" s="162">
        <v>224172</v>
      </c>
      <c r="AX35" s="161">
        <v>336715</v>
      </c>
      <c r="AY35" s="161">
        <v>344073</v>
      </c>
      <c r="AZ35" s="161">
        <v>560887</v>
      </c>
      <c r="BA35" s="162">
        <v>-205880</v>
      </c>
      <c r="BB35" s="160">
        <v>138193</v>
      </c>
      <c r="BC35" s="159">
        <v>355007</v>
      </c>
      <c r="BD35" s="149"/>
      <c r="BE35" s="179">
        <f t="shared" si="1"/>
        <v>0.91840194136645081</v>
      </c>
      <c r="BF35" s="580">
        <f t="shared" si="2"/>
        <v>8.1598058633549186E-2</v>
      </c>
      <c r="BH35" s="580">
        <f t="shared" si="0"/>
        <v>8.8365137091813144E-4</v>
      </c>
    </row>
    <row r="36" spans="2:60" ht="13" customHeight="1">
      <c r="B36" s="5" t="s">
        <v>74</v>
      </c>
      <c r="C36" s="328" t="s">
        <v>578</v>
      </c>
      <c r="D36" s="22">
        <v>0</v>
      </c>
      <c r="E36" s="22">
        <v>5</v>
      </c>
      <c r="F36" s="22">
        <v>0</v>
      </c>
      <c r="G36" s="22">
        <v>0</v>
      </c>
      <c r="H36" s="22">
        <v>37</v>
      </c>
      <c r="I36" s="339">
        <v>6</v>
      </c>
      <c r="J36" s="22">
        <v>0</v>
      </c>
      <c r="K36" s="22">
        <v>249</v>
      </c>
      <c r="L36" s="22">
        <v>588</v>
      </c>
      <c r="M36" s="340">
        <v>120</v>
      </c>
      <c r="N36" s="22">
        <v>1</v>
      </c>
      <c r="O36" s="22">
        <v>246</v>
      </c>
      <c r="P36" s="22">
        <v>160818</v>
      </c>
      <c r="Q36" s="22">
        <v>27251</v>
      </c>
      <c r="R36" s="22">
        <v>3300</v>
      </c>
      <c r="S36" s="339">
        <v>651</v>
      </c>
      <c r="T36" s="22">
        <v>25511</v>
      </c>
      <c r="U36" s="22">
        <v>57</v>
      </c>
      <c r="V36" s="22">
        <v>7594</v>
      </c>
      <c r="W36" s="340">
        <v>66</v>
      </c>
      <c r="X36" s="22">
        <v>3582</v>
      </c>
      <c r="Y36" s="22">
        <v>0</v>
      </c>
      <c r="Z36" s="22">
        <v>810</v>
      </c>
      <c r="AA36" s="22">
        <v>0</v>
      </c>
      <c r="AB36" s="22">
        <v>2</v>
      </c>
      <c r="AC36" s="339">
        <v>0</v>
      </c>
      <c r="AD36" s="22">
        <v>0</v>
      </c>
      <c r="AE36" s="22">
        <v>48</v>
      </c>
      <c r="AF36" s="22">
        <v>0</v>
      </c>
      <c r="AG36" s="340">
        <v>89</v>
      </c>
      <c r="AH36" s="22">
        <v>0</v>
      </c>
      <c r="AI36" s="22">
        <v>0</v>
      </c>
      <c r="AJ36" s="22">
        <v>0</v>
      </c>
      <c r="AK36" s="22">
        <v>4933</v>
      </c>
      <c r="AL36" s="340">
        <v>3</v>
      </c>
      <c r="AM36" s="22">
        <v>0</v>
      </c>
      <c r="AN36" s="22">
        <v>0</v>
      </c>
      <c r="AO36" s="155">
        <v>235967</v>
      </c>
      <c r="AP36" s="22">
        <v>0</v>
      </c>
      <c r="AQ36" s="122">
        <v>144</v>
      </c>
      <c r="AR36" s="22">
        <v>0</v>
      </c>
      <c r="AS36" s="22">
        <v>3174</v>
      </c>
      <c r="AT36" s="22">
        <v>85505</v>
      </c>
      <c r="AU36" s="22">
        <v>1591</v>
      </c>
      <c r="AV36" s="161">
        <v>90414</v>
      </c>
      <c r="AW36" s="162">
        <v>326381</v>
      </c>
      <c r="AX36" s="161">
        <v>799623</v>
      </c>
      <c r="AY36" s="161">
        <v>890037</v>
      </c>
      <c r="AZ36" s="161">
        <v>1126004</v>
      </c>
      <c r="BA36" s="162">
        <v>-286857</v>
      </c>
      <c r="BB36" s="160">
        <v>603180</v>
      </c>
      <c r="BC36" s="159">
        <v>839147</v>
      </c>
      <c r="BD36" s="149"/>
      <c r="BE36" s="179">
        <f t="shared" si="1"/>
        <v>0.87890226453132991</v>
      </c>
      <c r="BF36" s="580">
        <f t="shared" si="2"/>
        <v>0.12109773546867009</v>
      </c>
      <c r="BH36" s="580">
        <f t="shared" si="0"/>
        <v>4.3148795324588313E-5</v>
      </c>
    </row>
    <row r="37" spans="2:60" ht="13" customHeight="1">
      <c r="B37" s="5" t="s">
        <v>75</v>
      </c>
      <c r="C37" s="328" t="s">
        <v>579</v>
      </c>
      <c r="D37" s="22">
        <v>0</v>
      </c>
      <c r="E37" s="22">
        <v>1</v>
      </c>
      <c r="F37" s="22">
        <v>0</v>
      </c>
      <c r="G37" s="22">
        <v>0</v>
      </c>
      <c r="H37" s="22">
        <v>34</v>
      </c>
      <c r="I37" s="339">
        <v>0</v>
      </c>
      <c r="J37" s="22">
        <v>0</v>
      </c>
      <c r="K37" s="22">
        <v>1935</v>
      </c>
      <c r="L37" s="22">
        <v>337</v>
      </c>
      <c r="M37" s="340">
        <v>137</v>
      </c>
      <c r="N37" s="22">
        <v>38</v>
      </c>
      <c r="O37" s="22">
        <v>141</v>
      </c>
      <c r="P37" s="22">
        <v>5338</v>
      </c>
      <c r="Q37" s="22">
        <v>116798</v>
      </c>
      <c r="R37" s="22">
        <v>428</v>
      </c>
      <c r="S37" s="339">
        <v>855</v>
      </c>
      <c r="T37" s="22">
        <v>1285</v>
      </c>
      <c r="U37" s="22">
        <v>37</v>
      </c>
      <c r="V37" s="22">
        <v>837</v>
      </c>
      <c r="W37" s="340">
        <v>17</v>
      </c>
      <c r="X37" s="22">
        <v>37</v>
      </c>
      <c r="Y37" s="22">
        <v>1</v>
      </c>
      <c r="Z37" s="22">
        <v>21</v>
      </c>
      <c r="AA37" s="22">
        <v>0</v>
      </c>
      <c r="AB37" s="22">
        <v>1</v>
      </c>
      <c r="AC37" s="339">
        <v>0</v>
      </c>
      <c r="AD37" s="22">
        <v>0</v>
      </c>
      <c r="AE37" s="22">
        <v>22</v>
      </c>
      <c r="AF37" s="22">
        <v>1</v>
      </c>
      <c r="AG37" s="340">
        <v>7</v>
      </c>
      <c r="AH37" s="22">
        <v>0</v>
      </c>
      <c r="AI37" s="22">
        <v>0</v>
      </c>
      <c r="AJ37" s="22">
        <v>0</v>
      </c>
      <c r="AK37" s="22">
        <v>7780</v>
      </c>
      <c r="AL37" s="340">
        <v>2</v>
      </c>
      <c r="AM37" s="22">
        <v>0</v>
      </c>
      <c r="AN37" s="22">
        <v>0</v>
      </c>
      <c r="AO37" s="155">
        <v>136090</v>
      </c>
      <c r="AP37" s="22">
        <v>0</v>
      </c>
      <c r="AQ37" s="122">
        <v>33</v>
      </c>
      <c r="AR37" s="22">
        <v>0</v>
      </c>
      <c r="AS37" s="22">
        <v>647</v>
      </c>
      <c r="AT37" s="22">
        <v>226779</v>
      </c>
      <c r="AU37" s="22">
        <v>-21539</v>
      </c>
      <c r="AV37" s="161">
        <v>205920</v>
      </c>
      <c r="AW37" s="162">
        <v>342010</v>
      </c>
      <c r="AX37" s="161">
        <v>577792</v>
      </c>
      <c r="AY37" s="161">
        <v>783712</v>
      </c>
      <c r="AZ37" s="161">
        <v>919802</v>
      </c>
      <c r="BA37" s="162">
        <v>-323674</v>
      </c>
      <c r="BB37" s="160">
        <v>460038</v>
      </c>
      <c r="BC37" s="159">
        <v>596128</v>
      </c>
      <c r="BD37" s="149"/>
      <c r="BE37" s="179">
        <f t="shared" si="1"/>
        <v>0.94638753252828867</v>
      </c>
      <c r="BF37" s="580">
        <f t="shared" si="2"/>
        <v>5.3612467471711334E-2</v>
      </c>
      <c r="BH37" s="580">
        <f t="shared" si="0"/>
        <v>9.8882655952181538E-6</v>
      </c>
    </row>
    <row r="38" spans="2:60" ht="13" customHeight="1">
      <c r="B38" s="163" t="s">
        <v>76</v>
      </c>
      <c r="C38" s="330" t="s">
        <v>580</v>
      </c>
      <c r="D38" s="164">
        <v>1</v>
      </c>
      <c r="E38" s="164">
        <v>0</v>
      </c>
      <c r="F38" s="164">
        <v>0</v>
      </c>
      <c r="G38" s="164">
        <v>0</v>
      </c>
      <c r="H38" s="164">
        <v>0</v>
      </c>
      <c r="I38" s="341">
        <v>0</v>
      </c>
      <c r="J38" s="164">
        <v>0</v>
      </c>
      <c r="K38" s="164">
        <v>0</v>
      </c>
      <c r="L38" s="164">
        <v>0</v>
      </c>
      <c r="M38" s="342">
        <v>0</v>
      </c>
      <c r="N38" s="164">
        <v>0</v>
      </c>
      <c r="O38" s="164">
        <v>5</v>
      </c>
      <c r="P38" s="164">
        <v>2769</v>
      </c>
      <c r="Q38" s="164">
        <v>2707</v>
      </c>
      <c r="R38" s="164">
        <v>11537</v>
      </c>
      <c r="S38" s="341">
        <v>19</v>
      </c>
      <c r="T38" s="164">
        <v>106</v>
      </c>
      <c r="U38" s="164">
        <v>67</v>
      </c>
      <c r="V38" s="164">
        <v>199</v>
      </c>
      <c r="W38" s="342">
        <v>10</v>
      </c>
      <c r="X38" s="164">
        <v>100</v>
      </c>
      <c r="Y38" s="164">
        <v>0</v>
      </c>
      <c r="Z38" s="164">
        <v>8</v>
      </c>
      <c r="AA38" s="164">
        <v>2</v>
      </c>
      <c r="AB38" s="164">
        <v>312</v>
      </c>
      <c r="AC38" s="341">
        <v>3</v>
      </c>
      <c r="AD38" s="164">
        <v>0</v>
      </c>
      <c r="AE38" s="164">
        <v>8</v>
      </c>
      <c r="AF38" s="164">
        <v>7</v>
      </c>
      <c r="AG38" s="342">
        <v>1016</v>
      </c>
      <c r="AH38" s="164">
        <v>0</v>
      </c>
      <c r="AI38" s="164">
        <v>7457</v>
      </c>
      <c r="AJ38" s="164">
        <v>0</v>
      </c>
      <c r="AK38" s="164">
        <v>2319</v>
      </c>
      <c r="AL38" s="342">
        <v>138</v>
      </c>
      <c r="AM38" s="164">
        <v>394</v>
      </c>
      <c r="AN38" s="164">
        <v>0</v>
      </c>
      <c r="AO38" s="165">
        <v>29184</v>
      </c>
      <c r="AP38" s="164">
        <v>29</v>
      </c>
      <c r="AQ38" s="166">
        <v>680</v>
      </c>
      <c r="AR38" s="164">
        <v>5</v>
      </c>
      <c r="AS38" s="164">
        <v>3722</v>
      </c>
      <c r="AT38" s="164">
        <v>36192</v>
      </c>
      <c r="AU38" s="164">
        <v>-5159</v>
      </c>
      <c r="AV38" s="167">
        <v>35469</v>
      </c>
      <c r="AW38" s="168">
        <v>64653</v>
      </c>
      <c r="AX38" s="167">
        <v>191033</v>
      </c>
      <c r="AY38" s="167">
        <v>226502</v>
      </c>
      <c r="AZ38" s="167">
        <v>255686</v>
      </c>
      <c r="BA38" s="168">
        <v>-53956</v>
      </c>
      <c r="BB38" s="169">
        <v>172546</v>
      </c>
      <c r="BC38" s="170">
        <v>201730</v>
      </c>
      <c r="BD38" s="149"/>
      <c r="BE38" s="731">
        <f t="shared" si="1"/>
        <v>0.83454750746291739</v>
      </c>
      <c r="BF38" s="580">
        <f t="shared" si="2"/>
        <v>0.16545249253708261</v>
      </c>
      <c r="BH38" s="580">
        <f t="shared" si="0"/>
        <v>2.0375820014388924E-4</v>
      </c>
    </row>
    <row r="39" spans="2:60" ht="13" customHeight="1">
      <c r="B39" s="5" t="s">
        <v>77</v>
      </c>
      <c r="C39" s="328" t="s">
        <v>287</v>
      </c>
      <c r="D39" s="22">
        <v>0</v>
      </c>
      <c r="E39" s="22">
        <v>0</v>
      </c>
      <c r="F39" s="22">
        <v>0</v>
      </c>
      <c r="G39" s="22">
        <v>0</v>
      </c>
      <c r="H39" s="22">
        <v>2</v>
      </c>
      <c r="I39" s="339">
        <v>4</v>
      </c>
      <c r="J39" s="22">
        <v>0</v>
      </c>
      <c r="K39" s="22">
        <v>0</v>
      </c>
      <c r="L39" s="22">
        <v>0</v>
      </c>
      <c r="M39" s="340">
        <v>0</v>
      </c>
      <c r="N39" s="22">
        <v>53</v>
      </c>
      <c r="O39" s="22">
        <v>470</v>
      </c>
      <c r="P39" s="22">
        <v>15034</v>
      </c>
      <c r="Q39" s="22">
        <v>8105</v>
      </c>
      <c r="R39" s="22">
        <v>24514</v>
      </c>
      <c r="S39" s="339">
        <v>103934</v>
      </c>
      <c r="T39" s="22">
        <v>144410</v>
      </c>
      <c r="U39" s="22">
        <v>13113</v>
      </c>
      <c r="V39" s="22">
        <v>9719</v>
      </c>
      <c r="W39" s="340">
        <v>1538</v>
      </c>
      <c r="X39" s="22">
        <v>211</v>
      </c>
      <c r="Y39" s="22">
        <v>0</v>
      </c>
      <c r="Z39" s="22">
        <v>2</v>
      </c>
      <c r="AA39" s="22">
        <v>0</v>
      </c>
      <c r="AB39" s="22">
        <v>18</v>
      </c>
      <c r="AC39" s="339">
        <v>10</v>
      </c>
      <c r="AD39" s="22">
        <v>0</v>
      </c>
      <c r="AE39" s="22">
        <v>1</v>
      </c>
      <c r="AF39" s="22">
        <v>71</v>
      </c>
      <c r="AG39" s="340">
        <v>506</v>
      </c>
      <c r="AH39" s="22">
        <v>832</v>
      </c>
      <c r="AI39" s="22">
        <v>1</v>
      </c>
      <c r="AJ39" s="22">
        <v>0</v>
      </c>
      <c r="AK39" s="22">
        <v>7943</v>
      </c>
      <c r="AL39" s="340">
        <v>4</v>
      </c>
      <c r="AM39" s="22">
        <v>538</v>
      </c>
      <c r="AN39" s="22">
        <v>0</v>
      </c>
      <c r="AO39" s="155">
        <v>331033</v>
      </c>
      <c r="AP39" s="22">
        <v>5</v>
      </c>
      <c r="AQ39" s="122">
        <v>315</v>
      </c>
      <c r="AR39" s="22">
        <v>0</v>
      </c>
      <c r="AS39" s="22">
        <v>0</v>
      </c>
      <c r="AT39" s="22">
        <v>0</v>
      </c>
      <c r="AU39" s="22">
        <v>-2614</v>
      </c>
      <c r="AV39" s="161">
        <v>-2294</v>
      </c>
      <c r="AW39" s="162">
        <v>328739</v>
      </c>
      <c r="AX39" s="161">
        <v>292848</v>
      </c>
      <c r="AY39" s="161">
        <v>290554</v>
      </c>
      <c r="AZ39" s="161">
        <v>621587</v>
      </c>
      <c r="BA39" s="162">
        <v>-290810</v>
      </c>
      <c r="BB39" s="160">
        <v>-256</v>
      </c>
      <c r="BC39" s="159">
        <v>330777</v>
      </c>
      <c r="BD39" s="149"/>
      <c r="BE39" s="732">
        <f t="shared" si="1"/>
        <v>0.88462275543820479</v>
      </c>
      <c r="BF39" s="581">
        <f t="shared" si="2"/>
        <v>0.11537724456179521</v>
      </c>
      <c r="BH39" s="581">
        <f t="shared" si="0"/>
        <v>9.4387989772536936E-5</v>
      </c>
    </row>
    <row r="40" spans="2:60" ht="13" customHeight="1">
      <c r="B40" s="5" t="s">
        <v>78</v>
      </c>
      <c r="C40" s="328" t="s">
        <v>60</v>
      </c>
      <c r="D40" s="22">
        <v>0</v>
      </c>
      <c r="E40" s="22">
        <v>3</v>
      </c>
      <c r="F40" s="22">
        <v>0</v>
      </c>
      <c r="G40" s="22">
        <v>0</v>
      </c>
      <c r="H40" s="22">
        <v>23</v>
      </c>
      <c r="I40" s="339">
        <v>4</v>
      </c>
      <c r="J40" s="22">
        <v>0</v>
      </c>
      <c r="K40" s="22">
        <v>21</v>
      </c>
      <c r="L40" s="22">
        <v>1</v>
      </c>
      <c r="M40" s="340">
        <v>0</v>
      </c>
      <c r="N40" s="22">
        <v>6</v>
      </c>
      <c r="O40" s="22">
        <v>217</v>
      </c>
      <c r="P40" s="22">
        <v>24310</v>
      </c>
      <c r="Q40" s="22">
        <v>13266</v>
      </c>
      <c r="R40" s="22">
        <v>4325</v>
      </c>
      <c r="S40" s="339">
        <v>2863</v>
      </c>
      <c r="T40" s="22">
        <v>77340</v>
      </c>
      <c r="U40" s="22">
        <v>518</v>
      </c>
      <c r="V40" s="22">
        <v>47257</v>
      </c>
      <c r="W40" s="340">
        <v>162</v>
      </c>
      <c r="X40" s="22">
        <v>4538</v>
      </c>
      <c r="Y40" s="22">
        <v>0</v>
      </c>
      <c r="Z40" s="22">
        <v>18</v>
      </c>
      <c r="AA40" s="22">
        <v>0</v>
      </c>
      <c r="AB40" s="22">
        <v>98</v>
      </c>
      <c r="AC40" s="339">
        <v>1</v>
      </c>
      <c r="AD40" s="22">
        <v>8</v>
      </c>
      <c r="AE40" s="22">
        <v>54</v>
      </c>
      <c r="AF40" s="22">
        <v>13</v>
      </c>
      <c r="AG40" s="340">
        <v>517</v>
      </c>
      <c r="AH40" s="22">
        <v>311</v>
      </c>
      <c r="AI40" s="22">
        <v>39</v>
      </c>
      <c r="AJ40" s="22">
        <v>0</v>
      </c>
      <c r="AK40" s="22">
        <v>3540</v>
      </c>
      <c r="AL40" s="340">
        <v>58</v>
      </c>
      <c r="AM40" s="22">
        <v>0</v>
      </c>
      <c r="AN40" s="22">
        <v>12</v>
      </c>
      <c r="AO40" s="155">
        <v>179523</v>
      </c>
      <c r="AP40" s="22">
        <v>885</v>
      </c>
      <c r="AQ40" s="122">
        <v>35325</v>
      </c>
      <c r="AR40" s="22">
        <v>0</v>
      </c>
      <c r="AS40" s="22">
        <v>5078</v>
      </c>
      <c r="AT40" s="22">
        <v>80014</v>
      </c>
      <c r="AU40" s="22">
        <v>-10128</v>
      </c>
      <c r="AV40" s="161">
        <v>111174</v>
      </c>
      <c r="AW40" s="162">
        <v>290697</v>
      </c>
      <c r="AX40" s="161">
        <v>751465</v>
      </c>
      <c r="AY40" s="161">
        <v>862639</v>
      </c>
      <c r="AZ40" s="161">
        <v>1042162</v>
      </c>
      <c r="BA40" s="162">
        <v>-281418</v>
      </c>
      <c r="BB40" s="160">
        <v>581221</v>
      </c>
      <c r="BC40" s="159">
        <v>760744</v>
      </c>
      <c r="BD40" s="149"/>
      <c r="BE40" s="731">
        <f t="shared" si="1"/>
        <v>0.96808016594598501</v>
      </c>
      <c r="BF40" s="580">
        <f t="shared" si="2"/>
        <v>3.1919834054014995E-2</v>
      </c>
      <c r="BH40" s="580">
        <f t="shared" si="0"/>
        <v>1.058493885306307E-2</v>
      </c>
    </row>
    <row r="41" spans="2:60" ht="13" customHeight="1">
      <c r="B41" s="5" t="s">
        <v>80</v>
      </c>
      <c r="C41" s="328" t="s">
        <v>959</v>
      </c>
      <c r="D41" s="22">
        <v>0</v>
      </c>
      <c r="E41" s="22">
        <v>0</v>
      </c>
      <c r="F41" s="22">
        <v>4</v>
      </c>
      <c r="G41" s="22">
        <v>0</v>
      </c>
      <c r="H41" s="22">
        <v>0</v>
      </c>
      <c r="I41" s="339">
        <v>39</v>
      </c>
      <c r="J41" s="22">
        <v>0</v>
      </c>
      <c r="K41" s="22">
        <v>7</v>
      </c>
      <c r="L41" s="22">
        <v>0</v>
      </c>
      <c r="M41" s="340">
        <v>0</v>
      </c>
      <c r="N41" s="22">
        <v>0</v>
      </c>
      <c r="O41" s="22">
        <v>16</v>
      </c>
      <c r="P41" s="22">
        <v>2704</v>
      </c>
      <c r="Q41" s="22">
        <v>92</v>
      </c>
      <c r="R41" s="22">
        <v>0</v>
      </c>
      <c r="S41" s="339">
        <v>7</v>
      </c>
      <c r="T41" s="22">
        <v>12</v>
      </c>
      <c r="U41" s="22">
        <v>2085</v>
      </c>
      <c r="V41" s="22">
        <v>6439</v>
      </c>
      <c r="W41" s="340">
        <v>3</v>
      </c>
      <c r="X41" s="22">
        <v>872</v>
      </c>
      <c r="Y41" s="22">
        <v>0</v>
      </c>
      <c r="Z41" s="22">
        <v>0</v>
      </c>
      <c r="AA41" s="22">
        <v>3</v>
      </c>
      <c r="AB41" s="22">
        <v>109</v>
      </c>
      <c r="AC41" s="339">
        <v>26</v>
      </c>
      <c r="AD41" s="22">
        <v>26</v>
      </c>
      <c r="AE41" s="22">
        <v>33</v>
      </c>
      <c r="AF41" s="22">
        <v>13</v>
      </c>
      <c r="AG41" s="340">
        <v>516</v>
      </c>
      <c r="AH41" s="22">
        <v>74</v>
      </c>
      <c r="AI41" s="22">
        <v>11</v>
      </c>
      <c r="AJ41" s="22">
        <v>2</v>
      </c>
      <c r="AK41" s="22">
        <v>559</v>
      </c>
      <c r="AL41" s="340">
        <v>21</v>
      </c>
      <c r="AM41" s="22">
        <v>0</v>
      </c>
      <c r="AN41" s="22">
        <v>0</v>
      </c>
      <c r="AO41" s="155">
        <v>13673</v>
      </c>
      <c r="AP41" s="22">
        <v>446</v>
      </c>
      <c r="AQ41" s="122">
        <v>39864</v>
      </c>
      <c r="AR41" s="22">
        <v>0</v>
      </c>
      <c r="AS41" s="22">
        <v>10195</v>
      </c>
      <c r="AT41" s="22">
        <v>49743</v>
      </c>
      <c r="AU41" s="22">
        <v>-46</v>
      </c>
      <c r="AV41" s="161">
        <v>100202</v>
      </c>
      <c r="AW41" s="162">
        <v>113875</v>
      </c>
      <c r="AX41" s="161">
        <v>40535</v>
      </c>
      <c r="AY41" s="161">
        <v>140737</v>
      </c>
      <c r="AZ41" s="161">
        <v>154410</v>
      </c>
      <c r="BA41" s="162">
        <v>-113521</v>
      </c>
      <c r="BB41" s="160">
        <v>27216</v>
      </c>
      <c r="BC41" s="159">
        <v>40889</v>
      </c>
      <c r="BD41" s="149"/>
      <c r="BE41" s="731">
        <f t="shared" si="1"/>
        <v>0.99689132821075743</v>
      </c>
      <c r="BF41" s="580">
        <f t="shared" si="2"/>
        <v>3.1086717892425675E-3</v>
      </c>
      <c r="BH41" s="580">
        <f t="shared" si="0"/>
        <v>1.1945024839023531E-2</v>
      </c>
    </row>
    <row r="42" spans="2:60" ht="13" customHeight="1">
      <c r="B42" s="5" t="s">
        <v>81</v>
      </c>
      <c r="C42" s="328" t="s">
        <v>61</v>
      </c>
      <c r="D42" s="22">
        <v>40</v>
      </c>
      <c r="E42" s="22">
        <v>0</v>
      </c>
      <c r="F42" s="22">
        <v>0</v>
      </c>
      <c r="G42" s="22">
        <v>0</v>
      </c>
      <c r="H42" s="22">
        <v>0</v>
      </c>
      <c r="I42" s="339">
        <v>0</v>
      </c>
      <c r="J42" s="22">
        <v>0</v>
      </c>
      <c r="K42" s="22">
        <v>0</v>
      </c>
      <c r="L42" s="22">
        <v>0</v>
      </c>
      <c r="M42" s="340">
        <v>0</v>
      </c>
      <c r="N42" s="22">
        <v>0</v>
      </c>
      <c r="O42" s="22">
        <v>0</v>
      </c>
      <c r="P42" s="22">
        <v>0</v>
      </c>
      <c r="Q42" s="22">
        <v>350</v>
      </c>
      <c r="R42" s="22">
        <v>0</v>
      </c>
      <c r="S42" s="339">
        <v>0</v>
      </c>
      <c r="T42" s="22">
        <v>0</v>
      </c>
      <c r="U42" s="22">
        <v>0</v>
      </c>
      <c r="V42" s="22">
        <v>429552</v>
      </c>
      <c r="W42" s="340">
        <v>0</v>
      </c>
      <c r="X42" s="22">
        <v>0</v>
      </c>
      <c r="Y42" s="22">
        <v>0</v>
      </c>
      <c r="Z42" s="22">
        <v>0</v>
      </c>
      <c r="AA42" s="22">
        <v>0</v>
      </c>
      <c r="AB42" s="22">
        <v>0</v>
      </c>
      <c r="AC42" s="339">
        <v>0</v>
      </c>
      <c r="AD42" s="22">
        <v>0</v>
      </c>
      <c r="AE42" s="22">
        <v>2735</v>
      </c>
      <c r="AF42" s="22">
        <v>0</v>
      </c>
      <c r="AG42" s="340">
        <v>2215</v>
      </c>
      <c r="AH42" s="22">
        <v>53</v>
      </c>
      <c r="AI42" s="22">
        <v>0</v>
      </c>
      <c r="AJ42" s="22">
        <v>0</v>
      </c>
      <c r="AK42" s="22">
        <v>12116</v>
      </c>
      <c r="AL42" s="340">
        <v>10</v>
      </c>
      <c r="AM42" s="22">
        <v>0</v>
      </c>
      <c r="AN42" s="22">
        <v>0</v>
      </c>
      <c r="AO42" s="155">
        <v>447071</v>
      </c>
      <c r="AP42" s="22">
        <v>0</v>
      </c>
      <c r="AQ42" s="122">
        <v>171578</v>
      </c>
      <c r="AR42" s="22">
        <v>0</v>
      </c>
      <c r="AS42" s="22">
        <v>6160</v>
      </c>
      <c r="AT42" s="22">
        <v>56162</v>
      </c>
      <c r="AU42" s="22">
        <v>-2997</v>
      </c>
      <c r="AV42" s="161">
        <v>230903</v>
      </c>
      <c r="AW42" s="162">
        <v>677974</v>
      </c>
      <c r="AX42" s="161">
        <v>975105</v>
      </c>
      <c r="AY42" s="161">
        <v>1206008</v>
      </c>
      <c r="AZ42" s="161">
        <v>1653079</v>
      </c>
      <c r="BA42" s="162">
        <v>-632656</v>
      </c>
      <c r="BB42" s="160">
        <v>573352</v>
      </c>
      <c r="BC42" s="159">
        <v>1020423</v>
      </c>
      <c r="BD42" s="149"/>
      <c r="BE42" s="731">
        <f t="shared" si="1"/>
        <v>0.93315672872411037</v>
      </c>
      <c r="BF42" s="580">
        <f t="shared" si="2"/>
        <v>6.6843271275889626E-2</v>
      </c>
      <c r="BH42" s="580">
        <f t="shared" si="0"/>
        <v>5.1412388918070928E-2</v>
      </c>
    </row>
    <row r="43" spans="2:60" ht="13" customHeight="1">
      <c r="B43" s="5" t="s">
        <v>82</v>
      </c>
      <c r="C43" s="328" t="s">
        <v>31</v>
      </c>
      <c r="D43" s="22">
        <v>92</v>
      </c>
      <c r="E43" s="22">
        <v>7</v>
      </c>
      <c r="F43" s="22">
        <v>2624</v>
      </c>
      <c r="G43" s="22">
        <v>828</v>
      </c>
      <c r="H43" s="22">
        <v>1961</v>
      </c>
      <c r="I43" s="339">
        <v>2591</v>
      </c>
      <c r="J43" s="22">
        <v>10</v>
      </c>
      <c r="K43" s="22">
        <v>3383</v>
      </c>
      <c r="L43" s="22">
        <v>3611</v>
      </c>
      <c r="M43" s="340">
        <v>823</v>
      </c>
      <c r="N43" s="22">
        <v>5154</v>
      </c>
      <c r="O43" s="22">
        <v>479</v>
      </c>
      <c r="P43" s="22">
        <v>749</v>
      </c>
      <c r="Q43" s="22">
        <v>1675</v>
      </c>
      <c r="R43" s="22">
        <v>795</v>
      </c>
      <c r="S43" s="339">
        <v>862</v>
      </c>
      <c r="T43" s="22">
        <v>6087</v>
      </c>
      <c r="U43" s="22">
        <v>81</v>
      </c>
      <c r="V43" s="22">
        <v>1157</v>
      </c>
      <c r="W43" s="340">
        <v>6597</v>
      </c>
      <c r="X43" s="22">
        <v>1832</v>
      </c>
      <c r="Y43" s="22">
        <v>563</v>
      </c>
      <c r="Z43" s="22">
        <v>231</v>
      </c>
      <c r="AA43" s="22">
        <v>509</v>
      </c>
      <c r="AB43" s="22">
        <v>3445</v>
      </c>
      <c r="AC43" s="339">
        <v>3789</v>
      </c>
      <c r="AD43" s="22">
        <v>27</v>
      </c>
      <c r="AE43" s="22">
        <v>798</v>
      </c>
      <c r="AF43" s="22">
        <v>2494</v>
      </c>
      <c r="AG43" s="340">
        <v>2500</v>
      </c>
      <c r="AH43" s="22">
        <v>11200</v>
      </c>
      <c r="AI43" s="22">
        <v>2363</v>
      </c>
      <c r="AJ43" s="22">
        <v>1070</v>
      </c>
      <c r="AK43" s="22">
        <v>1996</v>
      </c>
      <c r="AL43" s="340">
        <v>1950</v>
      </c>
      <c r="AM43" s="22">
        <v>2166</v>
      </c>
      <c r="AN43" s="22">
        <v>36</v>
      </c>
      <c r="AO43" s="155">
        <v>76535</v>
      </c>
      <c r="AP43" s="22">
        <v>2585</v>
      </c>
      <c r="AQ43" s="122">
        <v>29566</v>
      </c>
      <c r="AR43" s="22">
        <v>0</v>
      </c>
      <c r="AS43" s="22">
        <v>995</v>
      </c>
      <c r="AT43" s="22">
        <v>17902</v>
      </c>
      <c r="AU43" s="22">
        <v>-1212</v>
      </c>
      <c r="AV43" s="161">
        <v>49836</v>
      </c>
      <c r="AW43" s="162">
        <v>126371</v>
      </c>
      <c r="AX43" s="161">
        <v>105987</v>
      </c>
      <c r="AY43" s="161">
        <v>155823</v>
      </c>
      <c r="AZ43" s="161">
        <v>232358</v>
      </c>
      <c r="BA43" s="162">
        <v>-86541</v>
      </c>
      <c r="BB43" s="160">
        <v>69282</v>
      </c>
      <c r="BC43" s="159">
        <v>145817</v>
      </c>
      <c r="BD43" s="149"/>
      <c r="BE43" s="733">
        <f t="shared" si="1"/>
        <v>0.68481692793441529</v>
      </c>
      <c r="BF43" s="582">
        <f t="shared" si="2"/>
        <v>0.31518307206558471</v>
      </c>
      <c r="BH43" s="582">
        <f t="shared" si="0"/>
        <v>8.8592866844915148E-3</v>
      </c>
    </row>
    <row r="44" spans="2:60" ht="13" customHeight="1">
      <c r="B44" s="171" t="s">
        <v>84</v>
      </c>
      <c r="C44" s="329" t="s">
        <v>33</v>
      </c>
      <c r="D44" s="172">
        <v>244</v>
      </c>
      <c r="E44" s="172">
        <v>4</v>
      </c>
      <c r="F44" s="172">
        <v>227</v>
      </c>
      <c r="G44" s="172">
        <v>521</v>
      </c>
      <c r="H44" s="172">
        <v>1024</v>
      </c>
      <c r="I44" s="343">
        <v>2116</v>
      </c>
      <c r="J44" s="172">
        <v>61</v>
      </c>
      <c r="K44" s="172">
        <v>3275</v>
      </c>
      <c r="L44" s="172">
        <v>2099</v>
      </c>
      <c r="M44" s="344">
        <v>524</v>
      </c>
      <c r="N44" s="172">
        <v>639</v>
      </c>
      <c r="O44" s="172">
        <v>2432</v>
      </c>
      <c r="P44" s="172">
        <v>1991</v>
      </c>
      <c r="Q44" s="172">
        <v>1525</v>
      </c>
      <c r="R44" s="172">
        <v>430</v>
      </c>
      <c r="S44" s="343">
        <v>1631</v>
      </c>
      <c r="T44" s="172">
        <v>2085</v>
      </c>
      <c r="U44" s="172">
        <v>105</v>
      </c>
      <c r="V44" s="172">
        <v>800</v>
      </c>
      <c r="W44" s="344">
        <v>310</v>
      </c>
      <c r="X44" s="172">
        <v>485</v>
      </c>
      <c r="Y44" s="172">
        <v>3017</v>
      </c>
      <c r="Z44" s="172">
        <v>2581</v>
      </c>
      <c r="AA44" s="172">
        <v>283</v>
      </c>
      <c r="AB44" s="172">
        <v>2201</v>
      </c>
      <c r="AC44" s="343">
        <v>953</v>
      </c>
      <c r="AD44" s="172">
        <v>10940</v>
      </c>
      <c r="AE44" s="172">
        <v>4834</v>
      </c>
      <c r="AF44" s="172">
        <v>1259</v>
      </c>
      <c r="AG44" s="344">
        <v>3337</v>
      </c>
      <c r="AH44" s="172">
        <v>3718</v>
      </c>
      <c r="AI44" s="172">
        <v>1948</v>
      </c>
      <c r="AJ44" s="172">
        <v>50</v>
      </c>
      <c r="AK44" s="172">
        <v>587</v>
      </c>
      <c r="AL44" s="344">
        <v>1618</v>
      </c>
      <c r="AM44" s="172">
        <v>0</v>
      </c>
      <c r="AN44" s="172">
        <v>725</v>
      </c>
      <c r="AO44" s="173">
        <v>60579</v>
      </c>
      <c r="AP44" s="172">
        <v>0</v>
      </c>
      <c r="AQ44" s="174">
        <v>0</v>
      </c>
      <c r="AR44" s="172">
        <v>0</v>
      </c>
      <c r="AS44" s="172">
        <v>191939</v>
      </c>
      <c r="AT44" s="172">
        <v>330190</v>
      </c>
      <c r="AU44" s="172">
        <v>0</v>
      </c>
      <c r="AV44" s="175">
        <v>522129</v>
      </c>
      <c r="AW44" s="176">
        <v>582708</v>
      </c>
      <c r="AX44" s="175">
        <v>0</v>
      </c>
      <c r="AY44" s="175">
        <v>522129</v>
      </c>
      <c r="AZ44" s="175">
        <v>582708</v>
      </c>
      <c r="BA44" s="176">
        <v>0</v>
      </c>
      <c r="BB44" s="177">
        <v>522129</v>
      </c>
      <c r="BC44" s="178">
        <v>582708</v>
      </c>
      <c r="BD44" s="149"/>
      <c r="BE44" s="179">
        <f t="shared" si="1"/>
        <v>0</v>
      </c>
      <c r="BF44" s="580">
        <f t="shared" si="2"/>
        <v>1</v>
      </c>
      <c r="BH44" s="580">
        <f t="shared" si="0"/>
        <v>0</v>
      </c>
    </row>
    <row r="45" spans="2:60" ht="13" customHeight="1">
      <c r="B45" s="5" t="s">
        <v>85</v>
      </c>
      <c r="C45" s="328" t="s">
        <v>985</v>
      </c>
      <c r="D45" s="22">
        <v>772</v>
      </c>
      <c r="E45" s="22">
        <v>12</v>
      </c>
      <c r="F45" s="22">
        <v>6428</v>
      </c>
      <c r="G45" s="22">
        <v>3360</v>
      </c>
      <c r="H45" s="22">
        <v>4103</v>
      </c>
      <c r="I45" s="339">
        <v>7487</v>
      </c>
      <c r="J45" s="22">
        <v>149</v>
      </c>
      <c r="K45" s="22">
        <v>18157</v>
      </c>
      <c r="L45" s="22">
        <v>12532</v>
      </c>
      <c r="M45" s="340">
        <v>3176</v>
      </c>
      <c r="N45" s="22">
        <v>5795</v>
      </c>
      <c r="O45" s="22">
        <v>5880</v>
      </c>
      <c r="P45" s="22">
        <v>11880</v>
      </c>
      <c r="Q45" s="22">
        <v>8288</v>
      </c>
      <c r="R45" s="22">
        <v>1269</v>
      </c>
      <c r="S45" s="339">
        <v>9016</v>
      </c>
      <c r="T45" s="22">
        <v>6395</v>
      </c>
      <c r="U45" s="22">
        <v>308</v>
      </c>
      <c r="V45" s="22">
        <v>9924</v>
      </c>
      <c r="W45" s="340">
        <v>3830</v>
      </c>
      <c r="X45" s="22">
        <v>1748</v>
      </c>
      <c r="Y45" s="22">
        <v>14573</v>
      </c>
      <c r="Z45" s="22">
        <v>3487</v>
      </c>
      <c r="AA45" s="22">
        <v>6583</v>
      </c>
      <c r="AB45" s="22">
        <v>18061</v>
      </c>
      <c r="AC45" s="339">
        <v>1440</v>
      </c>
      <c r="AD45" s="22">
        <v>1695</v>
      </c>
      <c r="AE45" s="22">
        <v>5550</v>
      </c>
      <c r="AF45" s="22">
        <v>1849</v>
      </c>
      <c r="AG45" s="340">
        <v>4077</v>
      </c>
      <c r="AH45" s="22">
        <v>6878</v>
      </c>
      <c r="AI45" s="22">
        <v>8262</v>
      </c>
      <c r="AJ45" s="22">
        <v>113</v>
      </c>
      <c r="AK45" s="22">
        <v>1827</v>
      </c>
      <c r="AL45" s="340">
        <v>11635</v>
      </c>
      <c r="AM45" s="22">
        <v>0</v>
      </c>
      <c r="AN45" s="22">
        <v>841</v>
      </c>
      <c r="AO45" s="155">
        <v>207380</v>
      </c>
      <c r="AP45" s="22">
        <v>74</v>
      </c>
      <c r="AQ45" s="122">
        <v>74225</v>
      </c>
      <c r="AR45" s="22">
        <v>0</v>
      </c>
      <c r="AS45" s="22">
        <v>0</v>
      </c>
      <c r="AT45" s="22">
        <v>0</v>
      </c>
      <c r="AU45" s="22">
        <v>0</v>
      </c>
      <c r="AV45" s="161">
        <v>74299</v>
      </c>
      <c r="AW45" s="162">
        <v>281679</v>
      </c>
      <c r="AX45" s="161">
        <v>126</v>
      </c>
      <c r="AY45" s="161">
        <v>74425</v>
      </c>
      <c r="AZ45" s="161">
        <v>281805</v>
      </c>
      <c r="BA45" s="162">
        <v>-160274</v>
      </c>
      <c r="BB45" s="160">
        <v>-85849</v>
      </c>
      <c r="BC45" s="159">
        <v>121531</v>
      </c>
      <c r="BD45" s="149"/>
      <c r="BE45" s="179">
        <f t="shared" si="1"/>
        <v>0.56899520376030877</v>
      </c>
      <c r="BF45" s="580">
        <f t="shared" si="2"/>
        <v>0.43100479623969123</v>
      </c>
      <c r="BH45" s="580">
        <f t="shared" si="0"/>
        <v>2.2241106478941439E-2</v>
      </c>
    </row>
    <row r="46" spans="2:60" ht="13" customHeight="1">
      <c r="B46" s="5" t="s">
        <v>87</v>
      </c>
      <c r="C46" s="328" t="s">
        <v>325</v>
      </c>
      <c r="D46" s="22">
        <v>24</v>
      </c>
      <c r="E46" s="22">
        <v>4</v>
      </c>
      <c r="F46" s="22">
        <v>797</v>
      </c>
      <c r="G46" s="22">
        <v>140</v>
      </c>
      <c r="H46" s="22">
        <v>377</v>
      </c>
      <c r="I46" s="339">
        <v>1859</v>
      </c>
      <c r="J46" s="22">
        <v>6</v>
      </c>
      <c r="K46" s="22">
        <v>430</v>
      </c>
      <c r="L46" s="22">
        <v>247</v>
      </c>
      <c r="M46" s="340">
        <v>101</v>
      </c>
      <c r="N46" s="22">
        <v>85</v>
      </c>
      <c r="O46" s="22">
        <v>194</v>
      </c>
      <c r="P46" s="22">
        <v>327</v>
      </c>
      <c r="Q46" s="22">
        <v>316</v>
      </c>
      <c r="R46" s="22">
        <v>69</v>
      </c>
      <c r="S46" s="339">
        <v>643</v>
      </c>
      <c r="T46" s="22">
        <v>313</v>
      </c>
      <c r="U46" s="22">
        <v>12</v>
      </c>
      <c r="V46" s="22">
        <v>312</v>
      </c>
      <c r="W46" s="340">
        <v>79</v>
      </c>
      <c r="X46" s="22">
        <v>519</v>
      </c>
      <c r="Y46" s="22">
        <v>144</v>
      </c>
      <c r="Z46" s="22">
        <v>3647</v>
      </c>
      <c r="AA46" s="22">
        <v>767</v>
      </c>
      <c r="AB46" s="22">
        <v>1850</v>
      </c>
      <c r="AC46" s="339">
        <v>320</v>
      </c>
      <c r="AD46" s="22">
        <v>176</v>
      </c>
      <c r="AE46" s="22">
        <v>2048</v>
      </c>
      <c r="AF46" s="22">
        <v>813</v>
      </c>
      <c r="AG46" s="340">
        <v>1476</v>
      </c>
      <c r="AH46" s="22">
        <v>4292</v>
      </c>
      <c r="AI46" s="22">
        <v>2950</v>
      </c>
      <c r="AJ46" s="22">
        <v>59</v>
      </c>
      <c r="AK46" s="22">
        <v>346</v>
      </c>
      <c r="AL46" s="340">
        <v>3068</v>
      </c>
      <c r="AM46" s="22">
        <v>0</v>
      </c>
      <c r="AN46" s="22">
        <v>40</v>
      </c>
      <c r="AO46" s="155">
        <v>28850</v>
      </c>
      <c r="AP46" s="22">
        <v>33</v>
      </c>
      <c r="AQ46" s="122">
        <v>31498</v>
      </c>
      <c r="AR46" s="22">
        <v>-1918</v>
      </c>
      <c r="AS46" s="22">
        <v>0</v>
      </c>
      <c r="AT46" s="22">
        <v>0</v>
      </c>
      <c r="AU46" s="22">
        <v>0</v>
      </c>
      <c r="AV46" s="161">
        <v>29613</v>
      </c>
      <c r="AW46" s="162">
        <v>58463</v>
      </c>
      <c r="AX46" s="161">
        <v>44</v>
      </c>
      <c r="AY46" s="161">
        <v>29657</v>
      </c>
      <c r="AZ46" s="161">
        <v>58507</v>
      </c>
      <c r="BA46" s="162">
        <v>-10</v>
      </c>
      <c r="BB46" s="160">
        <v>29647</v>
      </c>
      <c r="BC46" s="159">
        <v>58497</v>
      </c>
      <c r="BD46" s="149"/>
      <c r="BE46" s="179">
        <f t="shared" si="1"/>
        <v>1.7104835537006311E-4</v>
      </c>
      <c r="BF46" s="580">
        <f t="shared" si="2"/>
        <v>0.99982895164462993</v>
      </c>
      <c r="BH46" s="580">
        <f t="shared" si="0"/>
        <v>9.4381996884297398E-3</v>
      </c>
    </row>
    <row r="47" spans="2:60" ht="13" customHeight="1">
      <c r="B47" s="5" t="s">
        <v>88</v>
      </c>
      <c r="C47" s="328" t="s">
        <v>327</v>
      </c>
      <c r="D47" s="22">
        <v>11</v>
      </c>
      <c r="E47" s="22">
        <v>4</v>
      </c>
      <c r="F47" s="22">
        <v>590</v>
      </c>
      <c r="G47" s="22">
        <v>8</v>
      </c>
      <c r="H47" s="22">
        <v>159</v>
      </c>
      <c r="I47" s="339">
        <v>2098</v>
      </c>
      <c r="J47" s="22">
        <v>0</v>
      </c>
      <c r="K47" s="22">
        <v>72</v>
      </c>
      <c r="L47" s="22">
        <v>542</v>
      </c>
      <c r="M47" s="340">
        <v>5</v>
      </c>
      <c r="N47" s="22">
        <v>77</v>
      </c>
      <c r="O47" s="22">
        <v>46</v>
      </c>
      <c r="P47" s="22">
        <v>264</v>
      </c>
      <c r="Q47" s="22">
        <v>7</v>
      </c>
      <c r="R47" s="22">
        <v>45</v>
      </c>
      <c r="S47" s="339">
        <v>339</v>
      </c>
      <c r="T47" s="22">
        <v>180</v>
      </c>
      <c r="U47" s="22">
        <v>18</v>
      </c>
      <c r="V47" s="22">
        <v>87</v>
      </c>
      <c r="W47" s="340">
        <v>89</v>
      </c>
      <c r="X47" s="22">
        <v>1501</v>
      </c>
      <c r="Y47" s="22">
        <v>275</v>
      </c>
      <c r="Z47" s="22">
        <v>125</v>
      </c>
      <c r="AA47" s="22">
        <v>0</v>
      </c>
      <c r="AB47" s="22">
        <v>914</v>
      </c>
      <c r="AC47" s="339">
        <v>1189</v>
      </c>
      <c r="AD47" s="22">
        <v>9</v>
      </c>
      <c r="AE47" s="22">
        <v>3826</v>
      </c>
      <c r="AF47" s="22">
        <v>2448</v>
      </c>
      <c r="AG47" s="340">
        <v>13062</v>
      </c>
      <c r="AH47" s="22">
        <v>4124</v>
      </c>
      <c r="AI47" s="22">
        <v>3455</v>
      </c>
      <c r="AJ47" s="22">
        <v>2</v>
      </c>
      <c r="AK47" s="22">
        <v>661</v>
      </c>
      <c r="AL47" s="340">
        <v>7041</v>
      </c>
      <c r="AM47" s="22">
        <v>0</v>
      </c>
      <c r="AN47" s="22">
        <v>625</v>
      </c>
      <c r="AO47" s="155">
        <v>43898</v>
      </c>
      <c r="AP47" s="22">
        <v>0</v>
      </c>
      <c r="AQ47" s="122">
        <v>1440</v>
      </c>
      <c r="AR47" s="22">
        <v>9809</v>
      </c>
      <c r="AS47" s="22">
        <v>0</v>
      </c>
      <c r="AT47" s="22">
        <v>0</v>
      </c>
      <c r="AU47" s="22">
        <v>0</v>
      </c>
      <c r="AV47" s="161">
        <v>11249</v>
      </c>
      <c r="AW47" s="162">
        <v>55147</v>
      </c>
      <c r="AX47" s="161">
        <v>17471</v>
      </c>
      <c r="AY47" s="161">
        <v>28720</v>
      </c>
      <c r="AZ47" s="161">
        <v>72618</v>
      </c>
      <c r="BA47" s="162">
        <v>-86</v>
      </c>
      <c r="BB47" s="160">
        <v>28634</v>
      </c>
      <c r="BC47" s="159">
        <v>72532</v>
      </c>
      <c r="BD47" s="149"/>
      <c r="BE47" s="179">
        <f t="shared" si="1"/>
        <v>1.5594683300995521E-3</v>
      </c>
      <c r="BF47" s="580">
        <f t="shared" si="2"/>
        <v>0.99844053166990043</v>
      </c>
      <c r="BH47" s="580">
        <f t="shared" si="0"/>
        <v>4.3148795324588309E-4</v>
      </c>
    </row>
    <row r="48" spans="2:60" ht="13" customHeight="1">
      <c r="B48" s="163" t="s">
        <v>89</v>
      </c>
      <c r="C48" s="330" t="s">
        <v>37</v>
      </c>
      <c r="D48" s="164">
        <v>3555</v>
      </c>
      <c r="E48" s="164">
        <v>27</v>
      </c>
      <c r="F48" s="164">
        <v>24730</v>
      </c>
      <c r="G48" s="164">
        <v>10033</v>
      </c>
      <c r="H48" s="164">
        <v>17379</v>
      </c>
      <c r="I48" s="341">
        <v>36890</v>
      </c>
      <c r="J48" s="164">
        <v>205</v>
      </c>
      <c r="K48" s="164">
        <v>38246</v>
      </c>
      <c r="L48" s="164">
        <v>9520</v>
      </c>
      <c r="M48" s="342">
        <v>3522</v>
      </c>
      <c r="N48" s="164">
        <v>6059</v>
      </c>
      <c r="O48" s="164">
        <v>11320</v>
      </c>
      <c r="P48" s="164">
        <v>39764</v>
      </c>
      <c r="Q48" s="164">
        <v>29287</v>
      </c>
      <c r="R48" s="164">
        <v>9675</v>
      </c>
      <c r="S48" s="341">
        <v>15523</v>
      </c>
      <c r="T48" s="164">
        <v>49059</v>
      </c>
      <c r="U48" s="164">
        <v>1800</v>
      </c>
      <c r="V48" s="164">
        <v>36043</v>
      </c>
      <c r="W48" s="342">
        <v>8676</v>
      </c>
      <c r="X48" s="164">
        <v>29622</v>
      </c>
      <c r="Y48" s="164">
        <v>381</v>
      </c>
      <c r="Z48" s="164">
        <v>1256</v>
      </c>
      <c r="AA48" s="164">
        <v>1662</v>
      </c>
      <c r="AB48" s="164">
        <v>5166</v>
      </c>
      <c r="AC48" s="341">
        <v>1388</v>
      </c>
      <c r="AD48" s="164">
        <v>867</v>
      </c>
      <c r="AE48" s="164">
        <v>11428</v>
      </c>
      <c r="AF48" s="164">
        <v>1198</v>
      </c>
      <c r="AG48" s="342">
        <v>3406</v>
      </c>
      <c r="AH48" s="164">
        <v>11916</v>
      </c>
      <c r="AI48" s="164">
        <v>28681</v>
      </c>
      <c r="AJ48" s="164">
        <v>1032</v>
      </c>
      <c r="AK48" s="164">
        <v>9150</v>
      </c>
      <c r="AL48" s="342">
        <v>22374</v>
      </c>
      <c r="AM48" s="164">
        <v>4011</v>
      </c>
      <c r="AN48" s="164">
        <v>202</v>
      </c>
      <c r="AO48" s="165">
        <v>485053</v>
      </c>
      <c r="AP48" s="164">
        <v>21052</v>
      </c>
      <c r="AQ48" s="166">
        <v>586123</v>
      </c>
      <c r="AR48" s="164">
        <v>78</v>
      </c>
      <c r="AS48" s="164">
        <v>5585</v>
      </c>
      <c r="AT48" s="164">
        <v>120635</v>
      </c>
      <c r="AU48" s="164">
        <v>2686</v>
      </c>
      <c r="AV48" s="167">
        <v>736159</v>
      </c>
      <c r="AW48" s="168">
        <v>1221212</v>
      </c>
      <c r="AX48" s="167">
        <v>69951</v>
      </c>
      <c r="AY48" s="167">
        <v>806110</v>
      </c>
      <c r="AZ48" s="167">
        <v>1291163</v>
      </c>
      <c r="BA48" s="168">
        <v>-654763</v>
      </c>
      <c r="BB48" s="169">
        <v>151347</v>
      </c>
      <c r="BC48" s="170">
        <v>636400</v>
      </c>
      <c r="BD48" s="149"/>
      <c r="BE48" s="731">
        <f t="shared" si="1"/>
        <v>0.53615834105789983</v>
      </c>
      <c r="BF48" s="580">
        <f t="shared" si="2"/>
        <v>0.46384165894210017</v>
      </c>
      <c r="BH48" s="580">
        <f t="shared" si="0"/>
        <v>0.1756284816807894</v>
      </c>
    </row>
    <row r="49" spans="2:60" ht="13" customHeight="1">
      <c r="B49" s="5" t="s">
        <v>91</v>
      </c>
      <c r="C49" s="328" t="s">
        <v>581</v>
      </c>
      <c r="D49" s="22">
        <v>502</v>
      </c>
      <c r="E49" s="22">
        <v>92</v>
      </c>
      <c r="F49" s="22">
        <v>2266</v>
      </c>
      <c r="G49" s="22">
        <v>2181</v>
      </c>
      <c r="H49" s="22">
        <v>2362</v>
      </c>
      <c r="I49" s="339">
        <v>5467</v>
      </c>
      <c r="J49" s="22">
        <v>19</v>
      </c>
      <c r="K49" s="22">
        <v>3158</v>
      </c>
      <c r="L49" s="22">
        <v>3684</v>
      </c>
      <c r="M49" s="340">
        <v>825</v>
      </c>
      <c r="N49" s="22">
        <v>1456</v>
      </c>
      <c r="O49" s="22">
        <v>4874</v>
      </c>
      <c r="P49" s="22">
        <v>5864</v>
      </c>
      <c r="Q49" s="22">
        <v>5199</v>
      </c>
      <c r="R49" s="22">
        <v>2588</v>
      </c>
      <c r="S49" s="339">
        <v>2851</v>
      </c>
      <c r="T49" s="22">
        <v>7242</v>
      </c>
      <c r="U49" s="22">
        <v>441</v>
      </c>
      <c r="V49" s="22">
        <v>5347</v>
      </c>
      <c r="W49" s="340">
        <v>2897</v>
      </c>
      <c r="X49" s="22">
        <v>6377</v>
      </c>
      <c r="Y49" s="22">
        <v>2960</v>
      </c>
      <c r="Z49" s="22">
        <v>1216</v>
      </c>
      <c r="AA49" s="22">
        <v>2320</v>
      </c>
      <c r="AB49" s="22">
        <v>9390</v>
      </c>
      <c r="AC49" s="339">
        <v>21625</v>
      </c>
      <c r="AD49" s="22">
        <v>55827</v>
      </c>
      <c r="AE49" s="22">
        <v>10352</v>
      </c>
      <c r="AF49" s="22">
        <v>1762</v>
      </c>
      <c r="AG49" s="340">
        <v>5876</v>
      </c>
      <c r="AH49" s="22">
        <v>4488</v>
      </c>
      <c r="AI49" s="22">
        <v>5525</v>
      </c>
      <c r="AJ49" s="22">
        <v>689</v>
      </c>
      <c r="AK49" s="22">
        <v>4774</v>
      </c>
      <c r="AL49" s="340">
        <v>4328</v>
      </c>
      <c r="AM49" s="22">
        <v>0</v>
      </c>
      <c r="AN49" s="22">
        <v>1718</v>
      </c>
      <c r="AO49" s="155">
        <v>198542</v>
      </c>
      <c r="AP49" s="22">
        <v>4</v>
      </c>
      <c r="AQ49" s="122">
        <v>185326</v>
      </c>
      <c r="AR49" s="22">
        <v>0</v>
      </c>
      <c r="AS49" s="22">
        <v>0</v>
      </c>
      <c r="AT49" s="22">
        <v>0</v>
      </c>
      <c r="AU49" s="22">
        <v>0</v>
      </c>
      <c r="AV49" s="161">
        <v>185330</v>
      </c>
      <c r="AW49" s="162">
        <v>383872</v>
      </c>
      <c r="AX49" s="161">
        <v>12677</v>
      </c>
      <c r="AY49" s="161">
        <v>198007</v>
      </c>
      <c r="AZ49" s="161">
        <v>396549</v>
      </c>
      <c r="BA49" s="162">
        <v>-92136</v>
      </c>
      <c r="BB49" s="160">
        <v>105871</v>
      </c>
      <c r="BC49" s="159">
        <v>304413</v>
      </c>
      <c r="BD49" s="149"/>
      <c r="BE49" s="732">
        <f t="shared" si="1"/>
        <v>0.24001750583527842</v>
      </c>
      <c r="BF49" s="581">
        <f t="shared" si="2"/>
        <v>0.75998249416472152</v>
      </c>
      <c r="BH49" s="581">
        <f t="shared" si="0"/>
        <v>5.5531900293921202E-2</v>
      </c>
    </row>
    <row r="50" spans="2:60" ht="13" customHeight="1">
      <c r="B50" s="5" t="s">
        <v>92</v>
      </c>
      <c r="C50" s="328" t="s">
        <v>40</v>
      </c>
      <c r="D50" s="22">
        <v>24</v>
      </c>
      <c r="E50" s="22">
        <v>10</v>
      </c>
      <c r="F50" s="22">
        <v>1450</v>
      </c>
      <c r="G50" s="22">
        <v>552</v>
      </c>
      <c r="H50" s="22">
        <v>692</v>
      </c>
      <c r="I50" s="339">
        <v>2869</v>
      </c>
      <c r="J50" s="22">
        <v>17</v>
      </c>
      <c r="K50" s="22">
        <v>2747</v>
      </c>
      <c r="L50" s="22">
        <v>1208</v>
      </c>
      <c r="M50" s="340">
        <v>226</v>
      </c>
      <c r="N50" s="22">
        <v>331</v>
      </c>
      <c r="O50" s="22">
        <v>1587</v>
      </c>
      <c r="P50" s="22">
        <v>3404</v>
      </c>
      <c r="Q50" s="22">
        <v>1982</v>
      </c>
      <c r="R50" s="22">
        <v>518</v>
      </c>
      <c r="S50" s="339">
        <v>632</v>
      </c>
      <c r="T50" s="22">
        <v>2768</v>
      </c>
      <c r="U50" s="22">
        <v>137</v>
      </c>
      <c r="V50" s="22">
        <v>1115</v>
      </c>
      <c r="W50" s="340">
        <v>723</v>
      </c>
      <c r="X50" s="22">
        <v>3300</v>
      </c>
      <c r="Y50" s="22">
        <v>1546</v>
      </c>
      <c r="Z50" s="22">
        <v>58</v>
      </c>
      <c r="AA50" s="22">
        <v>140</v>
      </c>
      <c r="AB50" s="22">
        <v>20302</v>
      </c>
      <c r="AC50" s="339">
        <v>4547</v>
      </c>
      <c r="AD50" s="22">
        <v>28940</v>
      </c>
      <c r="AE50" s="22">
        <v>12014</v>
      </c>
      <c r="AF50" s="22">
        <v>3164</v>
      </c>
      <c r="AG50" s="340">
        <v>1283</v>
      </c>
      <c r="AH50" s="22">
        <v>6827</v>
      </c>
      <c r="AI50" s="22">
        <v>12430</v>
      </c>
      <c r="AJ50" s="22">
        <v>502</v>
      </c>
      <c r="AK50" s="22">
        <v>5346</v>
      </c>
      <c r="AL50" s="340">
        <v>12668</v>
      </c>
      <c r="AM50" s="22">
        <v>0</v>
      </c>
      <c r="AN50" s="22">
        <v>950</v>
      </c>
      <c r="AO50" s="155">
        <v>137009</v>
      </c>
      <c r="AP50" s="22">
        <v>0</v>
      </c>
      <c r="AQ50" s="122">
        <v>669901</v>
      </c>
      <c r="AR50" s="22">
        <v>0</v>
      </c>
      <c r="AS50" s="22">
        <v>0</v>
      </c>
      <c r="AT50" s="22">
        <v>11536</v>
      </c>
      <c r="AU50" s="22">
        <v>0</v>
      </c>
      <c r="AV50" s="161">
        <v>681437</v>
      </c>
      <c r="AW50" s="162">
        <v>818446</v>
      </c>
      <c r="AX50" s="161">
        <v>108</v>
      </c>
      <c r="AY50" s="161">
        <v>681545</v>
      </c>
      <c r="AZ50" s="161">
        <v>818554</v>
      </c>
      <c r="BA50" s="162">
        <v>-11837</v>
      </c>
      <c r="BB50" s="160">
        <v>669708</v>
      </c>
      <c r="BC50" s="159">
        <v>806717</v>
      </c>
      <c r="BD50" s="149"/>
      <c r="BE50" s="731">
        <f t="shared" si="1"/>
        <v>1.4462774575231598E-2</v>
      </c>
      <c r="BF50" s="580">
        <f t="shared" si="2"/>
        <v>0.9855372254247684</v>
      </c>
      <c r="BH50" s="580">
        <f t="shared" si="0"/>
        <v>0.20073209122734051</v>
      </c>
    </row>
    <row r="51" spans="2:60" ht="13" customHeight="1">
      <c r="B51" s="5" t="s">
        <v>93</v>
      </c>
      <c r="C51" s="328" t="s">
        <v>582</v>
      </c>
      <c r="D51" s="22">
        <v>3863</v>
      </c>
      <c r="E51" s="22">
        <v>502</v>
      </c>
      <c r="F51" s="22">
        <v>14627</v>
      </c>
      <c r="G51" s="22">
        <v>4069</v>
      </c>
      <c r="H51" s="22">
        <v>10165</v>
      </c>
      <c r="I51" s="339">
        <v>17201</v>
      </c>
      <c r="J51" s="22">
        <v>636</v>
      </c>
      <c r="K51" s="22">
        <v>12217</v>
      </c>
      <c r="L51" s="22">
        <v>15564</v>
      </c>
      <c r="M51" s="340">
        <v>4763</v>
      </c>
      <c r="N51" s="22">
        <v>5114</v>
      </c>
      <c r="O51" s="22">
        <v>10687</v>
      </c>
      <c r="P51" s="22">
        <v>18785</v>
      </c>
      <c r="Q51" s="22">
        <v>12479</v>
      </c>
      <c r="R51" s="22">
        <v>4673</v>
      </c>
      <c r="S51" s="339">
        <v>5439</v>
      </c>
      <c r="T51" s="22">
        <v>16183</v>
      </c>
      <c r="U51" s="22">
        <v>1028</v>
      </c>
      <c r="V51" s="22">
        <v>18362</v>
      </c>
      <c r="W51" s="340">
        <v>20699</v>
      </c>
      <c r="X51" s="22">
        <v>25552</v>
      </c>
      <c r="Y51" s="22">
        <v>2520</v>
      </c>
      <c r="Z51" s="22">
        <v>1567</v>
      </c>
      <c r="AA51" s="22">
        <v>7267</v>
      </c>
      <c r="AB51" s="22">
        <v>23682</v>
      </c>
      <c r="AC51" s="339">
        <v>9084</v>
      </c>
      <c r="AD51" s="22">
        <v>1409</v>
      </c>
      <c r="AE51" s="22">
        <v>24241</v>
      </c>
      <c r="AF51" s="22">
        <v>3917</v>
      </c>
      <c r="AG51" s="340">
        <v>12046</v>
      </c>
      <c r="AH51" s="22">
        <v>16037</v>
      </c>
      <c r="AI51" s="22">
        <v>11415</v>
      </c>
      <c r="AJ51" s="22">
        <v>1125</v>
      </c>
      <c r="AK51" s="22">
        <v>5489</v>
      </c>
      <c r="AL51" s="340">
        <v>12602</v>
      </c>
      <c r="AM51" s="22">
        <v>1033</v>
      </c>
      <c r="AN51" s="22">
        <v>2534</v>
      </c>
      <c r="AO51" s="155">
        <v>358576</v>
      </c>
      <c r="AP51" s="22">
        <v>4726</v>
      </c>
      <c r="AQ51" s="122">
        <v>143310</v>
      </c>
      <c r="AR51" s="22">
        <v>144</v>
      </c>
      <c r="AS51" s="22">
        <v>665</v>
      </c>
      <c r="AT51" s="22">
        <v>12898</v>
      </c>
      <c r="AU51" s="22">
        <v>950</v>
      </c>
      <c r="AV51" s="161">
        <v>162693</v>
      </c>
      <c r="AW51" s="162">
        <v>521269</v>
      </c>
      <c r="AX51" s="161">
        <v>49868</v>
      </c>
      <c r="AY51" s="161">
        <v>212561</v>
      </c>
      <c r="AZ51" s="161">
        <v>571137</v>
      </c>
      <c r="BA51" s="162">
        <v>-139347</v>
      </c>
      <c r="BB51" s="160">
        <v>73214</v>
      </c>
      <c r="BC51" s="159">
        <v>431790</v>
      </c>
      <c r="BD51" s="149"/>
      <c r="BE51" s="731">
        <f t="shared" si="1"/>
        <v>0.26732262996648565</v>
      </c>
      <c r="BF51" s="580">
        <f t="shared" si="2"/>
        <v>0.7326773700335143</v>
      </c>
      <c r="BH51" s="580">
        <f t="shared" si="0"/>
        <v>4.2942040680324658E-2</v>
      </c>
    </row>
    <row r="52" spans="2:60" ht="13" customHeight="1">
      <c r="B52" s="5" t="s">
        <v>94</v>
      </c>
      <c r="C52" s="328" t="s">
        <v>494</v>
      </c>
      <c r="D52" s="22">
        <v>199</v>
      </c>
      <c r="E52" s="22">
        <v>19</v>
      </c>
      <c r="F52" s="22">
        <v>2000</v>
      </c>
      <c r="G52" s="22">
        <v>472</v>
      </c>
      <c r="H52" s="22">
        <v>900</v>
      </c>
      <c r="I52" s="339">
        <v>9306</v>
      </c>
      <c r="J52" s="22">
        <v>34</v>
      </c>
      <c r="K52" s="22">
        <v>2340</v>
      </c>
      <c r="L52" s="22">
        <v>1800</v>
      </c>
      <c r="M52" s="340">
        <v>460</v>
      </c>
      <c r="N52" s="22">
        <v>388</v>
      </c>
      <c r="O52" s="22">
        <v>2431</v>
      </c>
      <c r="P52" s="22">
        <v>6723</v>
      </c>
      <c r="Q52" s="22">
        <v>7425</v>
      </c>
      <c r="R52" s="22">
        <v>1219</v>
      </c>
      <c r="S52" s="339">
        <v>2054</v>
      </c>
      <c r="T52" s="22">
        <v>5339</v>
      </c>
      <c r="U52" s="22">
        <v>1426</v>
      </c>
      <c r="V52" s="22">
        <v>2436</v>
      </c>
      <c r="W52" s="340">
        <v>855</v>
      </c>
      <c r="X52" s="22">
        <v>4902</v>
      </c>
      <c r="Y52" s="22">
        <v>1737</v>
      </c>
      <c r="Z52" s="22">
        <v>2430</v>
      </c>
      <c r="AA52" s="22">
        <v>935</v>
      </c>
      <c r="AB52" s="22">
        <v>24472</v>
      </c>
      <c r="AC52" s="339">
        <v>14623</v>
      </c>
      <c r="AD52" s="22">
        <v>1376</v>
      </c>
      <c r="AE52" s="22">
        <v>4122</v>
      </c>
      <c r="AF52" s="22">
        <v>50194</v>
      </c>
      <c r="AG52" s="340">
        <v>10515</v>
      </c>
      <c r="AH52" s="22">
        <v>21970</v>
      </c>
      <c r="AI52" s="22">
        <v>8780</v>
      </c>
      <c r="AJ52" s="22">
        <v>1852</v>
      </c>
      <c r="AK52" s="22">
        <v>11227</v>
      </c>
      <c r="AL52" s="340">
        <v>12066</v>
      </c>
      <c r="AM52" s="22">
        <v>0</v>
      </c>
      <c r="AN52" s="22">
        <v>2162</v>
      </c>
      <c r="AO52" s="155">
        <v>221189</v>
      </c>
      <c r="AP52" s="22">
        <v>2330</v>
      </c>
      <c r="AQ52" s="122">
        <v>171366</v>
      </c>
      <c r="AR52" s="22">
        <v>527</v>
      </c>
      <c r="AS52" s="22">
        <v>13313</v>
      </c>
      <c r="AT52" s="22">
        <v>115611</v>
      </c>
      <c r="AU52" s="22">
        <v>-305</v>
      </c>
      <c r="AV52" s="161">
        <v>302842</v>
      </c>
      <c r="AW52" s="162">
        <v>524031</v>
      </c>
      <c r="AX52" s="161">
        <v>17661</v>
      </c>
      <c r="AY52" s="161">
        <v>320503</v>
      </c>
      <c r="AZ52" s="161">
        <v>541692</v>
      </c>
      <c r="BA52" s="162">
        <v>-320104</v>
      </c>
      <c r="BB52" s="160">
        <v>399</v>
      </c>
      <c r="BC52" s="159">
        <v>221588</v>
      </c>
      <c r="BD52" s="149"/>
      <c r="BE52" s="731">
        <f t="shared" si="1"/>
        <v>0.61084935814865915</v>
      </c>
      <c r="BF52" s="580">
        <f t="shared" si="2"/>
        <v>0.38915064185134085</v>
      </c>
      <c r="BH52" s="580">
        <f t="shared" si="0"/>
        <v>5.1348864302731945E-2</v>
      </c>
    </row>
    <row r="53" spans="2:60" ht="13" customHeight="1">
      <c r="B53" s="163" t="s">
        <v>95</v>
      </c>
      <c r="C53" s="330" t="s">
        <v>44</v>
      </c>
      <c r="D53" s="164">
        <v>0</v>
      </c>
      <c r="E53" s="164">
        <v>0</v>
      </c>
      <c r="F53" s="164">
        <v>0</v>
      </c>
      <c r="G53" s="164">
        <v>0</v>
      </c>
      <c r="H53" s="164">
        <v>0</v>
      </c>
      <c r="I53" s="341">
        <v>0</v>
      </c>
      <c r="J53" s="164">
        <v>0</v>
      </c>
      <c r="K53" s="164">
        <v>0</v>
      </c>
      <c r="L53" s="164">
        <v>0</v>
      </c>
      <c r="M53" s="342">
        <v>0</v>
      </c>
      <c r="N53" s="164">
        <v>0</v>
      </c>
      <c r="O53" s="164">
        <v>0</v>
      </c>
      <c r="P53" s="164">
        <v>0</v>
      </c>
      <c r="Q53" s="164">
        <v>0</v>
      </c>
      <c r="R53" s="164">
        <v>0</v>
      </c>
      <c r="S53" s="341">
        <v>0</v>
      </c>
      <c r="T53" s="164">
        <v>0</v>
      </c>
      <c r="U53" s="164">
        <v>0</v>
      </c>
      <c r="V53" s="164">
        <v>0</v>
      </c>
      <c r="W53" s="342">
        <v>0</v>
      </c>
      <c r="X53" s="164">
        <v>0</v>
      </c>
      <c r="Y53" s="164">
        <v>0</v>
      </c>
      <c r="Z53" s="164">
        <v>0</v>
      </c>
      <c r="AA53" s="164">
        <v>0</v>
      </c>
      <c r="AB53" s="164">
        <v>0</v>
      </c>
      <c r="AC53" s="341">
        <v>0</v>
      </c>
      <c r="AD53" s="164">
        <v>0</v>
      </c>
      <c r="AE53" s="164">
        <v>0</v>
      </c>
      <c r="AF53" s="164">
        <v>0</v>
      </c>
      <c r="AG53" s="342">
        <v>0</v>
      </c>
      <c r="AH53" s="164">
        <v>0</v>
      </c>
      <c r="AI53" s="164">
        <v>0</v>
      </c>
      <c r="AJ53" s="164">
        <v>0</v>
      </c>
      <c r="AK53" s="164">
        <v>0</v>
      </c>
      <c r="AL53" s="342">
        <v>0</v>
      </c>
      <c r="AM53" s="164">
        <v>0</v>
      </c>
      <c r="AN53" s="164">
        <v>5038</v>
      </c>
      <c r="AO53" s="165">
        <v>5038</v>
      </c>
      <c r="AP53" s="164">
        <v>0</v>
      </c>
      <c r="AQ53" s="166">
        <v>16814</v>
      </c>
      <c r="AR53" s="164">
        <v>356993</v>
      </c>
      <c r="AS53" s="164">
        <v>0</v>
      </c>
      <c r="AT53" s="164">
        <v>0</v>
      </c>
      <c r="AU53" s="164">
        <v>0</v>
      </c>
      <c r="AV53" s="167">
        <v>373807</v>
      </c>
      <c r="AW53" s="168">
        <v>378845</v>
      </c>
      <c r="AX53" s="167">
        <v>0</v>
      </c>
      <c r="AY53" s="167">
        <v>373807</v>
      </c>
      <c r="AZ53" s="167">
        <v>378845</v>
      </c>
      <c r="BA53" s="168">
        <v>0</v>
      </c>
      <c r="BB53" s="169">
        <v>373807</v>
      </c>
      <c r="BC53" s="170">
        <v>378845</v>
      </c>
      <c r="BD53" s="149"/>
      <c r="BE53" s="733">
        <f t="shared" si="1"/>
        <v>0</v>
      </c>
      <c r="BF53" s="582">
        <f t="shared" si="2"/>
        <v>1</v>
      </c>
      <c r="BH53" s="582">
        <f t="shared" si="0"/>
        <v>5.0382211429696377E-3</v>
      </c>
    </row>
    <row r="54" spans="2:60" ht="13" customHeight="1">
      <c r="B54" s="171" t="s">
        <v>96</v>
      </c>
      <c r="C54" s="329" t="s">
        <v>583</v>
      </c>
      <c r="D54" s="172">
        <v>1</v>
      </c>
      <c r="E54" s="172">
        <v>2</v>
      </c>
      <c r="F54" s="172">
        <v>99</v>
      </c>
      <c r="G54" s="172">
        <v>1</v>
      </c>
      <c r="H54" s="172">
        <v>22</v>
      </c>
      <c r="I54" s="343">
        <v>218</v>
      </c>
      <c r="J54" s="172">
        <v>0</v>
      </c>
      <c r="K54" s="172">
        <v>106</v>
      </c>
      <c r="L54" s="172">
        <v>140</v>
      </c>
      <c r="M54" s="344">
        <v>45</v>
      </c>
      <c r="N54" s="172">
        <v>10</v>
      </c>
      <c r="O54" s="172">
        <v>147</v>
      </c>
      <c r="P54" s="172">
        <v>861</v>
      </c>
      <c r="Q54" s="172">
        <v>287</v>
      </c>
      <c r="R54" s="172">
        <v>69</v>
      </c>
      <c r="S54" s="343">
        <v>529</v>
      </c>
      <c r="T54" s="172">
        <v>1756</v>
      </c>
      <c r="U54" s="172">
        <v>21</v>
      </c>
      <c r="V54" s="172">
        <v>231</v>
      </c>
      <c r="W54" s="344">
        <v>8</v>
      </c>
      <c r="X54" s="172">
        <v>104</v>
      </c>
      <c r="Y54" s="172">
        <v>117</v>
      </c>
      <c r="Z54" s="172">
        <v>5</v>
      </c>
      <c r="AA54" s="172">
        <v>24</v>
      </c>
      <c r="AB54" s="172">
        <v>134</v>
      </c>
      <c r="AC54" s="343">
        <v>59</v>
      </c>
      <c r="AD54" s="172">
        <v>0</v>
      </c>
      <c r="AE54" s="172">
        <v>345</v>
      </c>
      <c r="AF54" s="172">
        <v>1230</v>
      </c>
      <c r="AG54" s="344">
        <v>38</v>
      </c>
      <c r="AH54" s="172">
        <v>0</v>
      </c>
      <c r="AI54" s="172">
        <v>66</v>
      </c>
      <c r="AJ54" s="172">
        <v>0</v>
      </c>
      <c r="AK54" s="172">
        <v>185</v>
      </c>
      <c r="AL54" s="344">
        <v>183</v>
      </c>
      <c r="AM54" s="172">
        <v>0</v>
      </c>
      <c r="AN54" s="172">
        <v>122</v>
      </c>
      <c r="AO54" s="173">
        <v>7165</v>
      </c>
      <c r="AP54" s="172">
        <v>0</v>
      </c>
      <c r="AQ54" s="174">
        <v>102750</v>
      </c>
      <c r="AR54" s="172">
        <v>202343</v>
      </c>
      <c r="AS54" s="172">
        <v>32772</v>
      </c>
      <c r="AT54" s="172">
        <v>337726</v>
      </c>
      <c r="AU54" s="172">
        <v>0</v>
      </c>
      <c r="AV54" s="175">
        <v>675591</v>
      </c>
      <c r="AW54" s="176">
        <v>682756</v>
      </c>
      <c r="AX54" s="175">
        <v>29380</v>
      </c>
      <c r="AY54" s="175">
        <v>704971</v>
      </c>
      <c r="AZ54" s="175">
        <v>712136</v>
      </c>
      <c r="BA54" s="176">
        <v>-147868</v>
      </c>
      <c r="BB54" s="177">
        <v>557103</v>
      </c>
      <c r="BC54" s="178">
        <v>564268</v>
      </c>
      <c r="BD54" s="149"/>
      <c r="BE54" s="179">
        <f t="shared" si="1"/>
        <v>0.21657517473299392</v>
      </c>
      <c r="BF54" s="581">
        <f t="shared" si="2"/>
        <v>0.78342482526700608</v>
      </c>
      <c r="BH54" s="581">
        <f t="shared" si="0"/>
        <v>3.0788463330565619E-2</v>
      </c>
    </row>
    <row r="55" spans="2:60" ht="13" customHeight="1">
      <c r="B55" s="5" t="s">
        <v>495</v>
      </c>
      <c r="C55" s="328" t="s">
        <v>584</v>
      </c>
      <c r="D55" s="22">
        <v>0</v>
      </c>
      <c r="E55" s="22">
        <v>0</v>
      </c>
      <c r="F55" s="22">
        <v>0</v>
      </c>
      <c r="G55" s="22">
        <v>0</v>
      </c>
      <c r="H55" s="22">
        <v>0</v>
      </c>
      <c r="I55" s="339">
        <v>4</v>
      </c>
      <c r="J55" s="22">
        <v>0</v>
      </c>
      <c r="K55" s="22">
        <v>0</v>
      </c>
      <c r="L55" s="22">
        <v>0</v>
      </c>
      <c r="M55" s="340">
        <v>0</v>
      </c>
      <c r="N55" s="22">
        <v>0</v>
      </c>
      <c r="O55" s="22">
        <v>0</v>
      </c>
      <c r="P55" s="22">
        <v>0</v>
      </c>
      <c r="Q55" s="22">
        <v>0</v>
      </c>
      <c r="R55" s="22">
        <v>0</v>
      </c>
      <c r="S55" s="339">
        <v>0</v>
      </c>
      <c r="T55" s="22">
        <v>0</v>
      </c>
      <c r="U55" s="22">
        <v>0</v>
      </c>
      <c r="V55" s="22">
        <v>0</v>
      </c>
      <c r="W55" s="340">
        <v>0</v>
      </c>
      <c r="X55" s="22">
        <v>0</v>
      </c>
      <c r="Y55" s="22">
        <v>0</v>
      </c>
      <c r="Z55" s="22">
        <v>6</v>
      </c>
      <c r="AA55" s="22">
        <v>0</v>
      </c>
      <c r="AB55" s="22">
        <v>13</v>
      </c>
      <c r="AC55" s="339">
        <v>30</v>
      </c>
      <c r="AD55" s="22">
        <v>4</v>
      </c>
      <c r="AE55" s="22">
        <v>449</v>
      </c>
      <c r="AF55" s="22">
        <v>107</v>
      </c>
      <c r="AG55" s="340">
        <v>6</v>
      </c>
      <c r="AH55" s="22">
        <v>9</v>
      </c>
      <c r="AI55" s="22">
        <v>9750</v>
      </c>
      <c r="AJ55" s="22">
        <v>0</v>
      </c>
      <c r="AK55" s="22">
        <v>6</v>
      </c>
      <c r="AL55" s="340">
        <v>90</v>
      </c>
      <c r="AM55" s="22">
        <v>0</v>
      </c>
      <c r="AN55" s="22">
        <v>6</v>
      </c>
      <c r="AO55" s="155">
        <v>10480</v>
      </c>
      <c r="AP55" s="22">
        <v>8090</v>
      </c>
      <c r="AQ55" s="122">
        <v>182227</v>
      </c>
      <c r="AR55" s="22">
        <v>502670</v>
      </c>
      <c r="AS55" s="22">
        <v>0</v>
      </c>
      <c r="AT55" s="22">
        <v>0</v>
      </c>
      <c r="AU55" s="22">
        <v>0</v>
      </c>
      <c r="AV55" s="161">
        <v>692987</v>
      </c>
      <c r="AW55" s="162">
        <v>703467</v>
      </c>
      <c r="AX55" s="161">
        <v>15080</v>
      </c>
      <c r="AY55" s="161">
        <v>708067</v>
      </c>
      <c r="AZ55" s="161">
        <v>718547</v>
      </c>
      <c r="BA55" s="162">
        <v>-33031</v>
      </c>
      <c r="BB55" s="160">
        <v>675036</v>
      </c>
      <c r="BC55" s="159">
        <v>685516</v>
      </c>
      <c r="BD55" s="149"/>
      <c r="BE55" s="179">
        <f t="shared" si="1"/>
        <v>4.6954583512801594E-2</v>
      </c>
      <c r="BF55" s="580">
        <f t="shared" si="2"/>
        <v>0.95304541648719843</v>
      </c>
      <c r="BH55" s="580">
        <f t="shared" si="0"/>
        <v>5.4603302261206625E-2</v>
      </c>
    </row>
    <row r="56" spans="2:60" ht="13" customHeight="1">
      <c r="B56" s="5" t="s">
        <v>496</v>
      </c>
      <c r="C56" s="328" t="s">
        <v>960</v>
      </c>
      <c r="D56" s="22">
        <v>129</v>
      </c>
      <c r="E56" s="22">
        <v>5</v>
      </c>
      <c r="F56" s="22">
        <v>445</v>
      </c>
      <c r="G56" s="22">
        <v>101</v>
      </c>
      <c r="H56" s="22">
        <v>111</v>
      </c>
      <c r="I56" s="339">
        <v>775</v>
      </c>
      <c r="J56" s="22">
        <v>4</v>
      </c>
      <c r="K56" s="22">
        <v>309</v>
      </c>
      <c r="L56" s="22">
        <v>127</v>
      </c>
      <c r="M56" s="340">
        <v>32</v>
      </c>
      <c r="N56" s="22">
        <v>191</v>
      </c>
      <c r="O56" s="22">
        <v>85</v>
      </c>
      <c r="P56" s="22">
        <v>1244</v>
      </c>
      <c r="Q56" s="22">
        <v>409</v>
      </c>
      <c r="R56" s="22">
        <v>88</v>
      </c>
      <c r="S56" s="339">
        <v>110</v>
      </c>
      <c r="T56" s="22">
        <v>185</v>
      </c>
      <c r="U56" s="22">
        <v>1</v>
      </c>
      <c r="V56" s="22">
        <v>75</v>
      </c>
      <c r="W56" s="340">
        <v>137</v>
      </c>
      <c r="X56" s="22">
        <v>519</v>
      </c>
      <c r="Y56" s="22">
        <v>330</v>
      </c>
      <c r="Z56" s="22">
        <v>365</v>
      </c>
      <c r="AA56" s="22">
        <v>177</v>
      </c>
      <c r="AB56" s="22">
        <v>387</v>
      </c>
      <c r="AC56" s="339">
        <v>895</v>
      </c>
      <c r="AD56" s="22">
        <v>98</v>
      </c>
      <c r="AE56" s="22">
        <v>649</v>
      </c>
      <c r="AF56" s="22">
        <v>253</v>
      </c>
      <c r="AG56" s="340">
        <v>1</v>
      </c>
      <c r="AH56" s="22">
        <v>1634</v>
      </c>
      <c r="AI56" s="22">
        <v>719</v>
      </c>
      <c r="AJ56" s="22">
        <v>0</v>
      </c>
      <c r="AK56" s="22">
        <v>742</v>
      </c>
      <c r="AL56" s="340">
        <v>1924</v>
      </c>
      <c r="AM56" s="22">
        <v>0</v>
      </c>
      <c r="AN56" s="22">
        <v>12</v>
      </c>
      <c r="AO56" s="155">
        <v>13268</v>
      </c>
      <c r="AP56" s="22">
        <v>0</v>
      </c>
      <c r="AQ56" s="122">
        <v>41750</v>
      </c>
      <c r="AR56" s="22">
        <v>0</v>
      </c>
      <c r="AS56" s="22">
        <v>0</v>
      </c>
      <c r="AT56" s="22">
        <v>0</v>
      </c>
      <c r="AU56" s="22">
        <v>0</v>
      </c>
      <c r="AV56" s="161">
        <v>41750</v>
      </c>
      <c r="AW56" s="162">
        <v>55018</v>
      </c>
      <c r="AX56" s="161">
        <v>25721</v>
      </c>
      <c r="AY56" s="161">
        <v>67471</v>
      </c>
      <c r="AZ56" s="161">
        <v>80739</v>
      </c>
      <c r="BA56" s="162">
        <v>-1073</v>
      </c>
      <c r="BB56" s="160">
        <v>66398</v>
      </c>
      <c r="BC56" s="159">
        <v>79666</v>
      </c>
      <c r="BD56" s="149"/>
      <c r="BE56" s="179">
        <f t="shared" si="1"/>
        <v>1.950270820458759E-2</v>
      </c>
      <c r="BF56" s="580">
        <f t="shared" si="2"/>
        <v>0.98049729179541245</v>
      </c>
      <c r="BH56" s="580">
        <f t="shared" si="0"/>
        <v>1.2510154200010847E-2</v>
      </c>
    </row>
    <row r="57" spans="2:60" ht="13" customHeight="1">
      <c r="B57" s="5" t="s">
        <v>498</v>
      </c>
      <c r="C57" s="328" t="s">
        <v>585</v>
      </c>
      <c r="D57" s="22">
        <v>2904</v>
      </c>
      <c r="E57" s="22">
        <v>86</v>
      </c>
      <c r="F57" s="22">
        <v>20083</v>
      </c>
      <c r="G57" s="22">
        <v>3534</v>
      </c>
      <c r="H57" s="22">
        <v>6978</v>
      </c>
      <c r="I57" s="339">
        <v>43301</v>
      </c>
      <c r="J57" s="22">
        <v>298</v>
      </c>
      <c r="K57" s="22">
        <v>28283</v>
      </c>
      <c r="L57" s="22">
        <v>15208</v>
      </c>
      <c r="M57" s="340">
        <v>2144</v>
      </c>
      <c r="N57" s="22">
        <v>4008</v>
      </c>
      <c r="O57" s="22">
        <v>12149</v>
      </c>
      <c r="P57" s="22">
        <v>47236</v>
      </c>
      <c r="Q57" s="22">
        <v>30825</v>
      </c>
      <c r="R57" s="22">
        <v>7578</v>
      </c>
      <c r="S57" s="339">
        <v>17880</v>
      </c>
      <c r="T57" s="22">
        <v>38324</v>
      </c>
      <c r="U57" s="22">
        <v>1740</v>
      </c>
      <c r="V57" s="22">
        <v>30749</v>
      </c>
      <c r="W57" s="340">
        <v>7492</v>
      </c>
      <c r="X57" s="22">
        <v>59863</v>
      </c>
      <c r="Y57" s="22">
        <v>20815</v>
      </c>
      <c r="Z57" s="22">
        <v>10403</v>
      </c>
      <c r="AA57" s="22">
        <v>6092</v>
      </c>
      <c r="AB57" s="22">
        <v>47552</v>
      </c>
      <c r="AC57" s="339">
        <v>31516</v>
      </c>
      <c r="AD57" s="22">
        <v>11606</v>
      </c>
      <c r="AE57" s="22">
        <v>65186</v>
      </c>
      <c r="AF57" s="22">
        <v>30401</v>
      </c>
      <c r="AG57" s="340">
        <v>32577</v>
      </c>
      <c r="AH57" s="22">
        <v>56196</v>
      </c>
      <c r="AI57" s="22">
        <v>31830</v>
      </c>
      <c r="AJ57" s="22">
        <v>2272</v>
      </c>
      <c r="AK57" s="22">
        <v>52413</v>
      </c>
      <c r="AL57" s="340">
        <v>15571</v>
      </c>
      <c r="AM57" s="22">
        <v>0</v>
      </c>
      <c r="AN57" s="22">
        <v>1406</v>
      </c>
      <c r="AO57" s="155">
        <v>796499</v>
      </c>
      <c r="AP57" s="22">
        <v>1011</v>
      </c>
      <c r="AQ57" s="122">
        <v>39294</v>
      </c>
      <c r="AR57" s="22">
        <v>43</v>
      </c>
      <c r="AS57" s="22">
        <v>2153</v>
      </c>
      <c r="AT57" s="22">
        <v>35396</v>
      </c>
      <c r="AU57" s="22">
        <v>0</v>
      </c>
      <c r="AV57" s="161">
        <v>77897</v>
      </c>
      <c r="AW57" s="162">
        <v>874396</v>
      </c>
      <c r="AX57" s="161">
        <v>12048</v>
      </c>
      <c r="AY57" s="161">
        <v>89945</v>
      </c>
      <c r="AZ57" s="161">
        <v>886444</v>
      </c>
      <c r="BA57" s="162">
        <v>-436926</v>
      </c>
      <c r="BB57" s="160">
        <v>-346981</v>
      </c>
      <c r="BC57" s="159">
        <v>449518</v>
      </c>
      <c r="BD57" s="149"/>
      <c r="BE57" s="179">
        <f t="shared" si="1"/>
        <v>0.49968892812867394</v>
      </c>
      <c r="BF57" s="580">
        <f>1-BE57</f>
        <v>0.50031107187132606</v>
      </c>
      <c r="BH57" s="580">
        <f t="shared" si="0"/>
        <v>1.1774227524197035E-2</v>
      </c>
    </row>
    <row r="58" spans="2:60" ht="13" customHeight="1">
      <c r="B58" s="5" t="s">
        <v>499</v>
      </c>
      <c r="C58" s="330" t="s">
        <v>586</v>
      </c>
      <c r="D58" s="164">
        <v>100</v>
      </c>
      <c r="E58" s="164">
        <v>0</v>
      </c>
      <c r="F58" s="164">
        <v>116</v>
      </c>
      <c r="G58" s="164">
        <v>13</v>
      </c>
      <c r="H58" s="164">
        <v>14</v>
      </c>
      <c r="I58" s="341">
        <v>129</v>
      </c>
      <c r="J58" s="164">
        <v>0</v>
      </c>
      <c r="K58" s="164">
        <v>59</v>
      </c>
      <c r="L58" s="164">
        <v>141</v>
      </c>
      <c r="M58" s="342">
        <v>1</v>
      </c>
      <c r="N58" s="164">
        <v>5</v>
      </c>
      <c r="O58" s="164">
        <v>15</v>
      </c>
      <c r="P58" s="164">
        <v>75</v>
      </c>
      <c r="Q58" s="164">
        <v>68</v>
      </c>
      <c r="R58" s="164">
        <v>23</v>
      </c>
      <c r="S58" s="341">
        <v>112</v>
      </c>
      <c r="T58" s="164">
        <v>184</v>
      </c>
      <c r="U58" s="164">
        <v>0</v>
      </c>
      <c r="V58" s="164">
        <v>78</v>
      </c>
      <c r="W58" s="342">
        <v>27</v>
      </c>
      <c r="X58" s="164">
        <v>190</v>
      </c>
      <c r="Y58" s="164">
        <v>21</v>
      </c>
      <c r="Z58" s="164">
        <v>28</v>
      </c>
      <c r="AA58" s="164">
        <v>6</v>
      </c>
      <c r="AB58" s="164">
        <v>327</v>
      </c>
      <c r="AC58" s="341">
        <v>71</v>
      </c>
      <c r="AD58" s="164">
        <v>467</v>
      </c>
      <c r="AE58" s="164">
        <v>242</v>
      </c>
      <c r="AF58" s="164">
        <v>919</v>
      </c>
      <c r="AG58" s="342">
        <v>157</v>
      </c>
      <c r="AH58" s="164">
        <v>5207</v>
      </c>
      <c r="AI58" s="164">
        <v>15100</v>
      </c>
      <c r="AJ58" s="164">
        <v>66</v>
      </c>
      <c r="AK58" s="164">
        <v>517</v>
      </c>
      <c r="AL58" s="342">
        <v>7181</v>
      </c>
      <c r="AM58" s="164">
        <v>0</v>
      </c>
      <c r="AN58" s="164">
        <v>170</v>
      </c>
      <c r="AO58" s="165">
        <v>31829</v>
      </c>
      <c r="AP58" s="164">
        <v>60917</v>
      </c>
      <c r="AQ58" s="166">
        <v>322790</v>
      </c>
      <c r="AR58" s="164">
        <v>0</v>
      </c>
      <c r="AS58" s="164">
        <v>0</v>
      </c>
      <c r="AT58" s="164">
        <v>2586</v>
      </c>
      <c r="AU58" s="164">
        <v>0</v>
      </c>
      <c r="AV58" s="167">
        <v>386293</v>
      </c>
      <c r="AW58" s="168">
        <v>418122</v>
      </c>
      <c r="AX58" s="167">
        <v>128289</v>
      </c>
      <c r="AY58" s="167">
        <v>514582</v>
      </c>
      <c r="AZ58" s="167">
        <v>546411</v>
      </c>
      <c r="BA58" s="168">
        <v>-87632</v>
      </c>
      <c r="BB58" s="169">
        <v>426950</v>
      </c>
      <c r="BC58" s="170">
        <v>458779</v>
      </c>
      <c r="BD58" s="149"/>
      <c r="BE58" s="731">
        <f t="shared" si="1"/>
        <v>0.20958476234209153</v>
      </c>
      <c r="BF58" s="582">
        <f t="shared" ref="BF58:BF61" si="3">1-BE58</f>
        <v>0.79041523765790844</v>
      </c>
      <c r="BH58" s="582">
        <f t="shared" ref="BH58:BH60" si="4">+AQ58/$AQ$61</f>
        <v>9.6722219741832371E-2</v>
      </c>
    </row>
    <row r="59" spans="2:60" ht="13" customHeight="1">
      <c r="B59" s="718" t="s">
        <v>500</v>
      </c>
      <c r="C59" s="328" t="s">
        <v>51</v>
      </c>
      <c r="D59" s="22">
        <v>21</v>
      </c>
      <c r="E59" s="22">
        <v>3</v>
      </c>
      <c r="F59" s="22">
        <v>278</v>
      </c>
      <c r="G59" s="22">
        <v>110</v>
      </c>
      <c r="H59" s="22">
        <v>172</v>
      </c>
      <c r="I59" s="339">
        <v>522</v>
      </c>
      <c r="J59" s="22">
        <v>2</v>
      </c>
      <c r="K59" s="22">
        <v>99</v>
      </c>
      <c r="L59" s="22">
        <v>397</v>
      </c>
      <c r="M59" s="340">
        <v>28</v>
      </c>
      <c r="N59" s="22">
        <v>63</v>
      </c>
      <c r="O59" s="22">
        <v>207</v>
      </c>
      <c r="P59" s="22">
        <v>905</v>
      </c>
      <c r="Q59" s="22">
        <v>687</v>
      </c>
      <c r="R59" s="22">
        <v>108</v>
      </c>
      <c r="S59" s="339">
        <v>899</v>
      </c>
      <c r="T59" s="22">
        <v>724</v>
      </c>
      <c r="U59" s="22">
        <v>41</v>
      </c>
      <c r="V59" s="22">
        <v>340</v>
      </c>
      <c r="W59" s="340">
        <v>173</v>
      </c>
      <c r="X59" s="22">
        <v>490</v>
      </c>
      <c r="Y59" s="22">
        <v>13</v>
      </c>
      <c r="Z59" s="22">
        <v>67</v>
      </c>
      <c r="AA59" s="22">
        <v>275</v>
      </c>
      <c r="AB59" s="22">
        <v>1148</v>
      </c>
      <c r="AC59" s="339">
        <v>870</v>
      </c>
      <c r="AD59" s="22">
        <v>144</v>
      </c>
      <c r="AE59" s="22">
        <v>902</v>
      </c>
      <c r="AF59" s="22">
        <v>511</v>
      </c>
      <c r="AG59" s="340">
        <v>1061</v>
      </c>
      <c r="AH59" s="22">
        <v>2511</v>
      </c>
      <c r="AI59" s="22">
        <v>1638</v>
      </c>
      <c r="AJ59" s="22">
        <v>133</v>
      </c>
      <c r="AK59" s="22">
        <v>594</v>
      </c>
      <c r="AL59" s="340">
        <v>653</v>
      </c>
      <c r="AM59" s="22">
        <v>0</v>
      </c>
      <c r="AN59" s="22">
        <v>6</v>
      </c>
      <c r="AO59" s="155">
        <v>16795</v>
      </c>
      <c r="AP59" s="22">
        <v>0</v>
      </c>
      <c r="AQ59" s="122">
        <v>0</v>
      </c>
      <c r="AR59" s="22">
        <v>0</v>
      </c>
      <c r="AS59" s="22">
        <v>0</v>
      </c>
      <c r="AT59" s="22">
        <v>0</v>
      </c>
      <c r="AU59" s="22">
        <v>0</v>
      </c>
      <c r="AV59" s="161">
        <v>0</v>
      </c>
      <c r="AW59" s="162">
        <v>16795</v>
      </c>
      <c r="AX59" s="161">
        <v>0</v>
      </c>
      <c r="AY59" s="161">
        <v>0</v>
      </c>
      <c r="AZ59" s="161">
        <v>16795</v>
      </c>
      <c r="BA59" s="162">
        <v>0</v>
      </c>
      <c r="BB59" s="160">
        <v>0</v>
      </c>
      <c r="BC59" s="159">
        <v>16795</v>
      </c>
      <c r="BD59" s="149"/>
      <c r="BE59" s="732">
        <f t="shared" si="1"/>
        <v>0</v>
      </c>
      <c r="BF59" s="580">
        <f t="shared" si="3"/>
        <v>1</v>
      </c>
      <c r="BH59" s="580">
        <f t="shared" si="4"/>
        <v>0</v>
      </c>
    </row>
    <row r="60" spans="2:60" ht="13" customHeight="1">
      <c r="B60" s="5" t="s">
        <v>501</v>
      </c>
      <c r="C60" s="328" t="s">
        <v>52</v>
      </c>
      <c r="D60" s="22">
        <v>440</v>
      </c>
      <c r="E60" s="22">
        <v>24</v>
      </c>
      <c r="F60" s="22">
        <v>1334</v>
      </c>
      <c r="G60" s="22">
        <v>351</v>
      </c>
      <c r="H60" s="22">
        <v>571</v>
      </c>
      <c r="I60" s="339">
        <v>830</v>
      </c>
      <c r="J60" s="22">
        <v>173</v>
      </c>
      <c r="K60" s="22">
        <v>1262</v>
      </c>
      <c r="L60" s="22">
        <v>1552</v>
      </c>
      <c r="M60" s="340">
        <v>1160</v>
      </c>
      <c r="N60" s="22">
        <v>1175</v>
      </c>
      <c r="O60" s="22">
        <v>1918</v>
      </c>
      <c r="P60" s="22">
        <v>6836</v>
      </c>
      <c r="Q60" s="22">
        <v>3779</v>
      </c>
      <c r="R60" s="22">
        <v>459</v>
      </c>
      <c r="S60" s="339">
        <v>209</v>
      </c>
      <c r="T60" s="22">
        <v>1467</v>
      </c>
      <c r="U60" s="22">
        <v>55</v>
      </c>
      <c r="V60" s="22">
        <v>910</v>
      </c>
      <c r="W60" s="340">
        <v>334</v>
      </c>
      <c r="X60" s="22">
        <v>8348</v>
      </c>
      <c r="Y60" s="22">
        <v>333</v>
      </c>
      <c r="Z60" s="22">
        <v>471</v>
      </c>
      <c r="AA60" s="22">
        <v>736</v>
      </c>
      <c r="AB60" s="22">
        <v>2033</v>
      </c>
      <c r="AC60" s="339">
        <v>2711</v>
      </c>
      <c r="AD60" s="22">
        <v>1474</v>
      </c>
      <c r="AE60" s="22">
        <v>1010</v>
      </c>
      <c r="AF60" s="22">
        <v>1073</v>
      </c>
      <c r="AG60" s="340">
        <v>107</v>
      </c>
      <c r="AH60" s="22">
        <v>3015</v>
      </c>
      <c r="AI60" s="22">
        <v>2077</v>
      </c>
      <c r="AJ60" s="22">
        <v>367</v>
      </c>
      <c r="AK60" s="22">
        <v>1629</v>
      </c>
      <c r="AL60" s="340">
        <v>1564</v>
      </c>
      <c r="AM60" s="22">
        <v>8</v>
      </c>
      <c r="AN60" s="22">
        <v>0</v>
      </c>
      <c r="AO60" s="155">
        <v>51795</v>
      </c>
      <c r="AP60" s="22">
        <v>0</v>
      </c>
      <c r="AQ60" s="122">
        <v>20</v>
      </c>
      <c r="AR60" s="22">
        <v>0</v>
      </c>
      <c r="AS60" s="22">
        <v>0</v>
      </c>
      <c r="AT60" s="22">
        <v>0</v>
      </c>
      <c r="AU60" s="22">
        <v>0</v>
      </c>
      <c r="AV60" s="161">
        <v>20</v>
      </c>
      <c r="AW60" s="162">
        <v>51815</v>
      </c>
      <c r="AX60" s="161">
        <v>31487</v>
      </c>
      <c r="AY60" s="161">
        <v>31507</v>
      </c>
      <c r="AZ60" s="161">
        <v>83302</v>
      </c>
      <c r="BA60" s="162">
        <v>-26692</v>
      </c>
      <c r="BB60" s="160">
        <v>4815</v>
      </c>
      <c r="BC60" s="159">
        <v>56610</v>
      </c>
      <c r="BD60" s="149"/>
      <c r="BE60" s="179">
        <f t="shared" si="1"/>
        <v>0.51514040335810096</v>
      </c>
      <c r="BF60" s="580">
        <f t="shared" si="3"/>
        <v>0.48485959664189904</v>
      </c>
      <c r="BH60" s="583">
        <f t="shared" si="4"/>
        <v>5.992888239526154E-6</v>
      </c>
    </row>
    <row r="61" spans="2:60" ht="13" customHeight="1" thickBot="1">
      <c r="B61" s="603" t="s">
        <v>502</v>
      </c>
      <c r="C61" s="592" t="s">
        <v>99</v>
      </c>
      <c r="D61" s="593">
        <v>33150</v>
      </c>
      <c r="E61" s="593">
        <v>903</v>
      </c>
      <c r="F61" s="593">
        <v>260782</v>
      </c>
      <c r="G61" s="593">
        <v>77616</v>
      </c>
      <c r="H61" s="593">
        <v>134618</v>
      </c>
      <c r="I61" s="594">
        <v>382804</v>
      </c>
      <c r="J61" s="593">
        <v>3098</v>
      </c>
      <c r="K61" s="593">
        <v>380118</v>
      </c>
      <c r="L61" s="593">
        <v>138153</v>
      </c>
      <c r="M61" s="595">
        <v>55670</v>
      </c>
      <c r="N61" s="593">
        <v>128374</v>
      </c>
      <c r="O61" s="593">
        <v>195151</v>
      </c>
      <c r="P61" s="593">
        <v>528792</v>
      </c>
      <c r="Q61" s="593">
        <v>386577</v>
      </c>
      <c r="R61" s="593">
        <v>103984</v>
      </c>
      <c r="S61" s="594">
        <v>225441</v>
      </c>
      <c r="T61" s="593">
        <v>566092</v>
      </c>
      <c r="U61" s="593">
        <v>28502</v>
      </c>
      <c r="V61" s="593">
        <v>759383</v>
      </c>
      <c r="W61" s="595">
        <v>84698</v>
      </c>
      <c r="X61" s="593">
        <v>303839</v>
      </c>
      <c r="Y61" s="593">
        <v>63203</v>
      </c>
      <c r="Z61" s="593">
        <v>33325</v>
      </c>
      <c r="AA61" s="593">
        <v>33061</v>
      </c>
      <c r="AB61" s="593">
        <v>174482</v>
      </c>
      <c r="AC61" s="594">
        <v>97567</v>
      </c>
      <c r="AD61" s="593">
        <v>116361</v>
      </c>
      <c r="AE61" s="593">
        <v>194757</v>
      </c>
      <c r="AF61" s="593">
        <v>105712</v>
      </c>
      <c r="AG61" s="595">
        <v>104023</v>
      </c>
      <c r="AH61" s="593">
        <v>184477</v>
      </c>
      <c r="AI61" s="593">
        <v>276402</v>
      </c>
      <c r="AJ61" s="593">
        <v>11131</v>
      </c>
      <c r="AK61" s="593">
        <v>146569</v>
      </c>
      <c r="AL61" s="595">
        <v>172290</v>
      </c>
      <c r="AM61" s="593">
        <v>16795</v>
      </c>
      <c r="AN61" s="593">
        <v>18330</v>
      </c>
      <c r="AO61" s="596">
        <v>6526230</v>
      </c>
      <c r="AP61" s="593">
        <v>119915</v>
      </c>
      <c r="AQ61" s="597">
        <v>3337289</v>
      </c>
      <c r="AR61" s="593">
        <v>1070851</v>
      </c>
      <c r="AS61" s="593">
        <v>276533</v>
      </c>
      <c r="AT61" s="593">
        <v>1529850</v>
      </c>
      <c r="AU61" s="593">
        <v>-55152</v>
      </c>
      <c r="AV61" s="598">
        <v>6279286</v>
      </c>
      <c r="AW61" s="599">
        <v>12805516</v>
      </c>
      <c r="AX61" s="598">
        <v>7259169</v>
      </c>
      <c r="AY61" s="598">
        <v>13538455</v>
      </c>
      <c r="AZ61" s="598">
        <v>20064685</v>
      </c>
      <c r="BA61" s="599">
        <v>-6666004</v>
      </c>
      <c r="BB61" s="600">
        <v>6872451</v>
      </c>
      <c r="BC61" s="601">
        <v>13398681</v>
      </c>
      <c r="BD61" s="149"/>
      <c r="BE61" s="730">
        <f t="shared" si="1"/>
        <v>0.52055723486659966</v>
      </c>
      <c r="BF61" s="602">
        <f t="shared" si="3"/>
        <v>0.47944276513340034</v>
      </c>
      <c r="BH61" s="584">
        <f>SUM(BH24:BH60)</f>
        <v>0.99999999999999989</v>
      </c>
    </row>
    <row r="62" spans="2:60" ht="13" customHeight="1">
      <c r="B62" s="604" t="s">
        <v>503</v>
      </c>
      <c r="C62" s="328" t="s">
        <v>100</v>
      </c>
      <c r="D62" s="22">
        <v>151</v>
      </c>
      <c r="E62" s="22">
        <v>59</v>
      </c>
      <c r="F62" s="22">
        <v>2902</v>
      </c>
      <c r="G62" s="22">
        <v>1110</v>
      </c>
      <c r="H62" s="22">
        <v>2101</v>
      </c>
      <c r="I62" s="339">
        <v>9513</v>
      </c>
      <c r="J62" s="22">
        <v>30</v>
      </c>
      <c r="K62" s="22">
        <v>8463</v>
      </c>
      <c r="L62" s="22">
        <v>3249</v>
      </c>
      <c r="M62" s="340">
        <v>310</v>
      </c>
      <c r="N62" s="22">
        <v>1610</v>
      </c>
      <c r="O62" s="22">
        <v>3106</v>
      </c>
      <c r="P62" s="22">
        <v>7348</v>
      </c>
      <c r="Q62" s="22">
        <v>6151</v>
      </c>
      <c r="R62" s="22">
        <v>2336</v>
      </c>
      <c r="S62" s="339">
        <v>3094</v>
      </c>
      <c r="T62" s="22">
        <v>4868</v>
      </c>
      <c r="U62" s="22">
        <v>601</v>
      </c>
      <c r="V62" s="22">
        <v>4487</v>
      </c>
      <c r="W62" s="340">
        <v>1586</v>
      </c>
      <c r="X62" s="22">
        <v>6990</v>
      </c>
      <c r="Y62" s="22">
        <v>1391</v>
      </c>
      <c r="Z62" s="22">
        <v>435</v>
      </c>
      <c r="AA62" s="22">
        <v>1096</v>
      </c>
      <c r="AB62" s="22">
        <v>8960</v>
      </c>
      <c r="AC62" s="339">
        <v>8290</v>
      </c>
      <c r="AD62" s="22">
        <v>1070</v>
      </c>
      <c r="AE62" s="22">
        <v>3563</v>
      </c>
      <c r="AF62" s="22">
        <v>951</v>
      </c>
      <c r="AG62" s="340">
        <v>3296</v>
      </c>
      <c r="AH62" s="22">
        <v>1654</v>
      </c>
      <c r="AI62" s="22">
        <v>5869</v>
      </c>
      <c r="AJ62" s="22">
        <v>2981</v>
      </c>
      <c r="AK62" s="22">
        <v>3955</v>
      </c>
      <c r="AL62" s="340">
        <v>6228</v>
      </c>
      <c r="AM62" s="22">
        <v>0</v>
      </c>
      <c r="AN62" s="22">
        <v>111</v>
      </c>
      <c r="AO62" s="21">
        <v>119915</v>
      </c>
      <c r="AP62" s="157"/>
      <c r="AQ62" s="22"/>
      <c r="AR62" s="22"/>
      <c r="AS62" s="22"/>
      <c r="AT62" s="22"/>
      <c r="AU62" s="22"/>
      <c r="AV62" s="22"/>
      <c r="AW62" s="22"/>
      <c r="AX62" s="22"/>
      <c r="AY62" s="22"/>
      <c r="AZ62" s="22"/>
      <c r="BA62" s="22"/>
      <c r="BB62" s="22"/>
      <c r="BC62" s="22"/>
    </row>
    <row r="63" spans="2:60" ht="13" customHeight="1">
      <c r="B63" s="605" t="s">
        <v>504</v>
      </c>
      <c r="C63" s="328" t="s">
        <v>53</v>
      </c>
      <c r="D63" s="22">
        <v>11722</v>
      </c>
      <c r="E63" s="22">
        <v>519</v>
      </c>
      <c r="F63" s="22">
        <v>58762</v>
      </c>
      <c r="G63" s="22">
        <v>30391</v>
      </c>
      <c r="H63" s="22">
        <v>29666</v>
      </c>
      <c r="I63" s="339">
        <v>131075</v>
      </c>
      <c r="J63" s="22">
        <v>454</v>
      </c>
      <c r="K63" s="22">
        <v>141575</v>
      </c>
      <c r="L63" s="22">
        <v>69758</v>
      </c>
      <c r="M63" s="340">
        <v>16896</v>
      </c>
      <c r="N63" s="22">
        <v>38520</v>
      </c>
      <c r="O63" s="22">
        <v>91326</v>
      </c>
      <c r="P63" s="22">
        <v>129047</v>
      </c>
      <c r="Q63" s="22">
        <v>113449</v>
      </c>
      <c r="R63" s="22">
        <v>40577</v>
      </c>
      <c r="S63" s="339">
        <v>90549</v>
      </c>
      <c r="T63" s="22">
        <v>73439</v>
      </c>
      <c r="U63" s="22">
        <v>9877</v>
      </c>
      <c r="V63" s="22">
        <v>107683</v>
      </c>
      <c r="W63" s="340">
        <v>34167</v>
      </c>
      <c r="X63" s="22">
        <v>193433</v>
      </c>
      <c r="Y63" s="22">
        <v>14393</v>
      </c>
      <c r="Z63" s="22">
        <v>7042</v>
      </c>
      <c r="AA63" s="22">
        <v>26955</v>
      </c>
      <c r="AB63" s="22">
        <v>308548</v>
      </c>
      <c r="AC63" s="339">
        <v>106702</v>
      </c>
      <c r="AD63" s="22">
        <v>40450</v>
      </c>
      <c r="AE63" s="22">
        <v>141189</v>
      </c>
      <c r="AF63" s="22">
        <v>31375</v>
      </c>
      <c r="AG63" s="340">
        <v>130911</v>
      </c>
      <c r="AH63" s="22">
        <v>275325</v>
      </c>
      <c r="AI63" s="22">
        <v>355183</v>
      </c>
      <c r="AJ63" s="22">
        <v>60591</v>
      </c>
      <c r="AK63" s="22">
        <v>208162</v>
      </c>
      <c r="AL63" s="340">
        <v>126106</v>
      </c>
      <c r="AM63" s="22">
        <v>0</v>
      </c>
      <c r="AN63" s="22">
        <v>410</v>
      </c>
      <c r="AO63" s="21">
        <v>3246227</v>
      </c>
      <c r="AP63" s="158"/>
      <c r="AQ63" s="22"/>
      <c r="AR63" s="22"/>
      <c r="AS63" s="22"/>
      <c r="AT63" s="22"/>
      <c r="AU63" s="22"/>
      <c r="AV63" s="22"/>
      <c r="AW63" s="22"/>
      <c r="AX63" s="22"/>
      <c r="AY63" s="22"/>
      <c r="AZ63" s="22"/>
      <c r="BA63" s="22"/>
      <c r="BB63" s="22"/>
      <c r="BC63" s="22"/>
    </row>
    <row r="64" spans="2:60" ht="13" customHeight="1">
      <c r="B64" s="605" t="s">
        <v>505</v>
      </c>
      <c r="C64" s="328" t="s">
        <v>54</v>
      </c>
      <c r="D64" s="22">
        <v>16918</v>
      </c>
      <c r="E64" s="22">
        <v>297</v>
      </c>
      <c r="F64" s="22">
        <v>99702</v>
      </c>
      <c r="G64" s="22">
        <v>6621</v>
      </c>
      <c r="H64" s="22">
        <v>16754</v>
      </c>
      <c r="I64" s="339">
        <v>335052</v>
      </c>
      <c r="J64" s="22">
        <v>1126</v>
      </c>
      <c r="K64" s="22">
        <v>82439</v>
      </c>
      <c r="L64" s="22">
        <v>19672</v>
      </c>
      <c r="M64" s="340">
        <v>10229</v>
      </c>
      <c r="N64" s="22">
        <v>38002</v>
      </c>
      <c r="O64" s="22">
        <v>22337</v>
      </c>
      <c r="P64" s="22">
        <v>105242</v>
      </c>
      <c r="Q64" s="22">
        <v>29093</v>
      </c>
      <c r="R64" s="22">
        <v>37048</v>
      </c>
      <c r="S64" s="339">
        <v>-22497</v>
      </c>
      <c r="T64" s="22">
        <v>-17953</v>
      </c>
      <c r="U64" s="22">
        <v>-1866</v>
      </c>
      <c r="V64" s="22">
        <v>87314</v>
      </c>
      <c r="W64" s="340">
        <v>3536</v>
      </c>
      <c r="X64" s="22">
        <v>22463</v>
      </c>
      <c r="Y64" s="22">
        <v>9083</v>
      </c>
      <c r="Z64" s="22">
        <v>5691</v>
      </c>
      <c r="AA64" s="22">
        <v>4159</v>
      </c>
      <c r="AB64" s="22">
        <v>46936</v>
      </c>
      <c r="AC64" s="339">
        <v>67093</v>
      </c>
      <c r="AD64" s="22">
        <v>299745</v>
      </c>
      <c r="AE64" s="22">
        <v>19914</v>
      </c>
      <c r="AF64" s="22">
        <v>34619</v>
      </c>
      <c r="AG64" s="340">
        <v>0</v>
      </c>
      <c r="AH64" s="22">
        <v>13242</v>
      </c>
      <c r="AI64" s="22">
        <v>10646</v>
      </c>
      <c r="AJ64" s="22">
        <v>-525</v>
      </c>
      <c r="AK64" s="22">
        <v>29246</v>
      </c>
      <c r="AL64" s="340">
        <v>27133</v>
      </c>
      <c r="AM64" s="22">
        <v>0</v>
      </c>
      <c r="AN64" s="22">
        <v>32580</v>
      </c>
      <c r="AO64" s="21">
        <v>1491091</v>
      </c>
      <c r="AP64" s="158"/>
      <c r="AQ64" s="22"/>
      <c r="AR64" s="22"/>
      <c r="AS64" s="22"/>
      <c r="AT64" s="22"/>
      <c r="AU64" s="22"/>
      <c r="AV64" s="22"/>
      <c r="AW64" s="22"/>
      <c r="AX64" s="22"/>
      <c r="AY64" s="22"/>
      <c r="AZ64" s="22"/>
      <c r="BA64" s="22"/>
      <c r="BB64" s="22"/>
      <c r="BC64" s="22"/>
    </row>
    <row r="65" spans="2:58" ht="13" customHeight="1">
      <c r="B65" s="605" t="s">
        <v>506</v>
      </c>
      <c r="C65" s="328" t="s">
        <v>55</v>
      </c>
      <c r="D65" s="22">
        <v>18670</v>
      </c>
      <c r="E65" s="22">
        <v>283</v>
      </c>
      <c r="F65" s="22">
        <v>40496</v>
      </c>
      <c r="G65" s="22">
        <v>18571</v>
      </c>
      <c r="H65" s="22">
        <v>14641</v>
      </c>
      <c r="I65" s="339">
        <v>152265</v>
      </c>
      <c r="J65" s="22">
        <v>629</v>
      </c>
      <c r="K65" s="22">
        <v>60695</v>
      </c>
      <c r="L65" s="22">
        <v>46051</v>
      </c>
      <c r="M65" s="340">
        <v>3448</v>
      </c>
      <c r="N65" s="22">
        <v>7511</v>
      </c>
      <c r="O65" s="22">
        <v>31801</v>
      </c>
      <c r="P65" s="22">
        <v>62562</v>
      </c>
      <c r="Q65" s="22">
        <v>62058</v>
      </c>
      <c r="R65" s="22">
        <v>22672</v>
      </c>
      <c r="S65" s="339">
        <v>37378</v>
      </c>
      <c r="T65" s="22">
        <v>135232</v>
      </c>
      <c r="U65" s="22">
        <v>8184</v>
      </c>
      <c r="V65" s="22">
        <v>96041</v>
      </c>
      <c r="W65" s="340">
        <v>18966</v>
      </c>
      <c r="X65" s="22">
        <v>32049</v>
      </c>
      <c r="Y65" s="22">
        <v>28342</v>
      </c>
      <c r="Z65" s="22">
        <v>10917</v>
      </c>
      <c r="AA65" s="22">
        <v>4322</v>
      </c>
      <c r="AB65" s="22">
        <v>60162</v>
      </c>
      <c r="AC65" s="339">
        <v>23530</v>
      </c>
      <c r="AD65" s="22">
        <v>290875</v>
      </c>
      <c r="AE65" s="22">
        <v>52213</v>
      </c>
      <c r="AF65" s="22">
        <v>42363</v>
      </c>
      <c r="AG65" s="340">
        <v>139944</v>
      </c>
      <c r="AH65" s="22">
        <v>85118</v>
      </c>
      <c r="AI65" s="22">
        <v>39050</v>
      </c>
      <c r="AJ65" s="22">
        <v>3614</v>
      </c>
      <c r="AK65" s="22">
        <v>33833</v>
      </c>
      <c r="AL65" s="340">
        <v>64364</v>
      </c>
      <c r="AM65" s="22">
        <v>0</v>
      </c>
      <c r="AN65" s="22">
        <v>3592</v>
      </c>
      <c r="AO65" s="21">
        <v>1752442</v>
      </c>
      <c r="AP65" s="158"/>
      <c r="AQ65" s="22"/>
      <c r="AR65" s="22"/>
      <c r="AS65" s="22"/>
      <c r="AT65" s="22"/>
      <c r="AU65" s="22"/>
      <c r="AV65" s="22"/>
      <c r="AW65" s="22"/>
      <c r="AX65" s="22"/>
      <c r="AY65" s="22"/>
      <c r="AZ65" s="22"/>
      <c r="BA65" s="22"/>
      <c r="BB65" s="22"/>
      <c r="BC65" s="22"/>
    </row>
    <row r="66" spans="2:58" ht="13" customHeight="1">
      <c r="B66" s="605" t="s">
        <v>507</v>
      </c>
      <c r="C66" s="328" t="s">
        <v>406</v>
      </c>
      <c r="D66" s="22">
        <v>2062</v>
      </c>
      <c r="E66" s="22">
        <v>132</v>
      </c>
      <c r="F66" s="22">
        <v>12436</v>
      </c>
      <c r="G66" s="22">
        <v>-1085</v>
      </c>
      <c r="H66" s="22">
        <v>4837</v>
      </c>
      <c r="I66" s="339">
        <v>5862</v>
      </c>
      <c r="J66" s="22">
        <v>432</v>
      </c>
      <c r="K66" s="22">
        <v>11720</v>
      </c>
      <c r="L66" s="22">
        <v>6532</v>
      </c>
      <c r="M66" s="340">
        <v>2052</v>
      </c>
      <c r="N66" s="22">
        <v>2352</v>
      </c>
      <c r="O66" s="22">
        <v>11286</v>
      </c>
      <c r="P66" s="22">
        <v>6156</v>
      </c>
      <c r="Q66" s="22">
        <v>-1200</v>
      </c>
      <c r="R66" s="22">
        <v>-4887</v>
      </c>
      <c r="S66" s="339">
        <v>-3188</v>
      </c>
      <c r="T66" s="22">
        <v>-934</v>
      </c>
      <c r="U66" s="22">
        <v>-4409</v>
      </c>
      <c r="V66" s="22">
        <v>-34482</v>
      </c>
      <c r="W66" s="340">
        <v>2864</v>
      </c>
      <c r="X66" s="22">
        <v>26727</v>
      </c>
      <c r="Y66" s="22">
        <v>5151</v>
      </c>
      <c r="Z66" s="22">
        <v>2796</v>
      </c>
      <c r="AA66" s="22">
        <v>2939</v>
      </c>
      <c r="AB66" s="22">
        <v>37780</v>
      </c>
      <c r="AC66" s="339">
        <v>4847</v>
      </c>
      <c r="AD66" s="22">
        <v>58341</v>
      </c>
      <c r="AE66" s="22">
        <v>21116</v>
      </c>
      <c r="AF66" s="22">
        <v>6569</v>
      </c>
      <c r="AG66" s="340">
        <v>671</v>
      </c>
      <c r="AH66" s="22">
        <v>5823</v>
      </c>
      <c r="AI66" s="22">
        <v>6481</v>
      </c>
      <c r="AJ66" s="22">
        <v>2896</v>
      </c>
      <c r="AK66" s="22">
        <v>27771</v>
      </c>
      <c r="AL66" s="340">
        <v>62658</v>
      </c>
      <c r="AM66" s="22">
        <v>0</v>
      </c>
      <c r="AN66" s="22">
        <v>1755</v>
      </c>
      <c r="AO66" s="21">
        <v>292859</v>
      </c>
      <c r="AP66" s="158"/>
      <c r="AQ66" s="22"/>
      <c r="AR66" s="22"/>
      <c r="AS66" s="22"/>
      <c r="AT66" s="22"/>
      <c r="AU66" s="22"/>
      <c r="AV66" s="22"/>
      <c r="AW66" s="22"/>
      <c r="AX66" s="22"/>
      <c r="AY66" s="22"/>
      <c r="AZ66" s="22"/>
      <c r="BA66" s="22"/>
      <c r="BB66" s="22"/>
      <c r="BC66" s="22"/>
    </row>
    <row r="67" spans="2:58" ht="13" customHeight="1">
      <c r="B67" s="606" t="s">
        <v>587</v>
      </c>
      <c r="C67" s="332" t="s">
        <v>407</v>
      </c>
      <c r="D67" s="153">
        <v>-8804</v>
      </c>
      <c r="E67" s="153">
        <v>0</v>
      </c>
      <c r="F67" s="153">
        <v>-872</v>
      </c>
      <c r="G67" s="153">
        <v>0</v>
      </c>
      <c r="H67" s="153">
        <v>0</v>
      </c>
      <c r="I67" s="345">
        <v>0</v>
      </c>
      <c r="J67" s="153">
        <v>-4</v>
      </c>
      <c r="K67" s="153">
        <v>0</v>
      </c>
      <c r="L67" s="153">
        <v>0</v>
      </c>
      <c r="M67" s="346">
        <v>0</v>
      </c>
      <c r="N67" s="153">
        <v>0</v>
      </c>
      <c r="O67" s="153">
        <v>0</v>
      </c>
      <c r="P67" s="153">
        <v>0</v>
      </c>
      <c r="Q67" s="153">
        <v>0</v>
      </c>
      <c r="R67" s="153">
        <v>0</v>
      </c>
      <c r="S67" s="345">
        <v>0</v>
      </c>
      <c r="T67" s="153">
        <v>0</v>
      </c>
      <c r="U67" s="153">
        <v>0</v>
      </c>
      <c r="V67" s="153">
        <v>-3</v>
      </c>
      <c r="W67" s="346">
        <v>0</v>
      </c>
      <c r="X67" s="153">
        <v>-2793</v>
      </c>
      <c r="Y67" s="153">
        <v>-32</v>
      </c>
      <c r="Z67" s="153">
        <v>-1709</v>
      </c>
      <c r="AA67" s="153">
        <v>0</v>
      </c>
      <c r="AB67" s="153">
        <v>-468</v>
      </c>
      <c r="AC67" s="345">
        <v>-3616</v>
      </c>
      <c r="AD67" s="153">
        <v>-125</v>
      </c>
      <c r="AE67" s="153">
        <v>-962</v>
      </c>
      <c r="AF67" s="153">
        <v>-1</v>
      </c>
      <c r="AG67" s="346">
        <v>0</v>
      </c>
      <c r="AH67" s="153">
        <v>-1371</v>
      </c>
      <c r="AI67" s="153">
        <v>-8115</v>
      </c>
      <c r="AJ67" s="153">
        <v>-1022</v>
      </c>
      <c r="AK67" s="153">
        <v>-18</v>
      </c>
      <c r="AL67" s="346">
        <v>0</v>
      </c>
      <c r="AM67" s="153">
        <v>0</v>
      </c>
      <c r="AN67" s="153">
        <v>-168</v>
      </c>
      <c r="AO67" s="154">
        <v>-30083</v>
      </c>
      <c r="AP67" s="158"/>
      <c r="AQ67" s="22"/>
      <c r="AR67" s="22"/>
      <c r="AS67" s="22"/>
      <c r="AT67" s="22"/>
      <c r="AU67" s="22"/>
      <c r="AV67" s="22"/>
      <c r="AW67" s="22"/>
      <c r="AX67" s="22"/>
      <c r="AY67" s="22"/>
      <c r="AZ67" s="22"/>
      <c r="BA67" s="22"/>
      <c r="BB67" s="22"/>
      <c r="BC67" s="22"/>
    </row>
    <row r="68" spans="2:58" ht="13" customHeight="1" thickBot="1">
      <c r="B68" s="603" t="s">
        <v>588</v>
      </c>
      <c r="C68" s="328" t="s">
        <v>56</v>
      </c>
      <c r="D68" s="22">
        <v>40719</v>
      </c>
      <c r="E68" s="22">
        <v>1290</v>
      </c>
      <c r="F68" s="22">
        <v>213426</v>
      </c>
      <c r="G68" s="22">
        <v>55608</v>
      </c>
      <c r="H68" s="22">
        <v>67999</v>
      </c>
      <c r="I68" s="339">
        <v>633767</v>
      </c>
      <c r="J68" s="22">
        <v>2667</v>
      </c>
      <c r="K68" s="22">
        <v>304892</v>
      </c>
      <c r="L68" s="22">
        <v>145262</v>
      </c>
      <c r="M68" s="340">
        <v>32935</v>
      </c>
      <c r="N68" s="22">
        <v>87995</v>
      </c>
      <c r="O68" s="22">
        <v>159856</v>
      </c>
      <c r="P68" s="22">
        <v>310355</v>
      </c>
      <c r="Q68" s="22">
        <v>209551</v>
      </c>
      <c r="R68" s="22">
        <v>97746</v>
      </c>
      <c r="S68" s="339">
        <v>105336</v>
      </c>
      <c r="T68" s="22">
        <v>194652</v>
      </c>
      <c r="U68" s="22">
        <v>12387</v>
      </c>
      <c r="V68" s="22">
        <v>261040</v>
      </c>
      <c r="W68" s="340">
        <v>61119</v>
      </c>
      <c r="X68" s="22">
        <v>278869</v>
      </c>
      <c r="Y68" s="22">
        <v>58328</v>
      </c>
      <c r="Z68" s="22">
        <v>25172</v>
      </c>
      <c r="AA68" s="22">
        <v>39471</v>
      </c>
      <c r="AB68" s="22">
        <v>461918</v>
      </c>
      <c r="AC68" s="339">
        <v>206846</v>
      </c>
      <c r="AD68" s="22">
        <v>690356</v>
      </c>
      <c r="AE68" s="22">
        <v>237033</v>
      </c>
      <c r="AF68" s="22">
        <v>115876</v>
      </c>
      <c r="AG68" s="340">
        <v>274822</v>
      </c>
      <c r="AH68" s="22">
        <v>379791</v>
      </c>
      <c r="AI68" s="22">
        <v>409114</v>
      </c>
      <c r="AJ68" s="22">
        <v>68535</v>
      </c>
      <c r="AK68" s="22">
        <v>302949</v>
      </c>
      <c r="AL68" s="340">
        <v>286489</v>
      </c>
      <c r="AM68" s="22">
        <v>0</v>
      </c>
      <c r="AN68" s="22">
        <v>38280</v>
      </c>
      <c r="AO68" s="21">
        <v>6872451</v>
      </c>
      <c r="AP68" s="158"/>
      <c r="AQ68" s="22"/>
      <c r="AR68" s="22"/>
      <c r="AS68" s="22"/>
      <c r="AT68" s="22"/>
      <c r="AU68" s="22"/>
      <c r="AV68" s="22"/>
      <c r="AW68" s="22"/>
      <c r="AX68" s="22"/>
      <c r="AY68" s="22"/>
      <c r="AZ68" s="22"/>
      <c r="BA68" s="22"/>
      <c r="BB68" s="22"/>
      <c r="BC68" s="22"/>
    </row>
    <row r="69" spans="2:58" ht="13" customHeight="1" thickBot="1">
      <c r="B69" s="607" t="s">
        <v>589</v>
      </c>
      <c r="C69" s="333" t="s">
        <v>101</v>
      </c>
      <c r="D69" s="151">
        <v>73869</v>
      </c>
      <c r="E69" s="151">
        <v>2193</v>
      </c>
      <c r="F69" s="151">
        <v>474208</v>
      </c>
      <c r="G69" s="151">
        <v>133224</v>
      </c>
      <c r="H69" s="151">
        <v>202617</v>
      </c>
      <c r="I69" s="347">
        <v>1016571</v>
      </c>
      <c r="J69" s="151">
        <v>5765</v>
      </c>
      <c r="K69" s="151">
        <v>685010</v>
      </c>
      <c r="L69" s="151">
        <v>283415</v>
      </c>
      <c r="M69" s="348">
        <v>88605</v>
      </c>
      <c r="N69" s="151">
        <v>216369</v>
      </c>
      <c r="O69" s="151">
        <v>355007</v>
      </c>
      <c r="P69" s="151">
        <v>839147</v>
      </c>
      <c r="Q69" s="151">
        <v>596128</v>
      </c>
      <c r="R69" s="151">
        <v>201730</v>
      </c>
      <c r="S69" s="347">
        <v>330777</v>
      </c>
      <c r="T69" s="151">
        <v>760744</v>
      </c>
      <c r="U69" s="151">
        <v>40889</v>
      </c>
      <c r="V69" s="151">
        <v>1020423</v>
      </c>
      <c r="W69" s="348">
        <v>145817</v>
      </c>
      <c r="X69" s="151">
        <v>582708</v>
      </c>
      <c r="Y69" s="151">
        <v>121531</v>
      </c>
      <c r="Z69" s="151">
        <v>58497</v>
      </c>
      <c r="AA69" s="151">
        <v>72532</v>
      </c>
      <c r="AB69" s="151">
        <v>636400</v>
      </c>
      <c r="AC69" s="347">
        <v>304413</v>
      </c>
      <c r="AD69" s="151">
        <v>806717</v>
      </c>
      <c r="AE69" s="151">
        <v>431790</v>
      </c>
      <c r="AF69" s="151">
        <v>221588</v>
      </c>
      <c r="AG69" s="348">
        <v>378845</v>
      </c>
      <c r="AH69" s="151">
        <v>564268</v>
      </c>
      <c r="AI69" s="151">
        <v>685516</v>
      </c>
      <c r="AJ69" s="151">
        <v>79666</v>
      </c>
      <c r="AK69" s="151">
        <v>449518</v>
      </c>
      <c r="AL69" s="348">
        <v>458779</v>
      </c>
      <c r="AM69" s="151">
        <v>16795</v>
      </c>
      <c r="AN69" s="151">
        <v>56610</v>
      </c>
      <c r="AO69" s="156">
        <v>13398681</v>
      </c>
      <c r="AP69" s="158"/>
      <c r="AQ69" s="22"/>
      <c r="AR69" s="22"/>
      <c r="AS69" s="22"/>
      <c r="AT69" s="22"/>
      <c r="AU69" s="22"/>
      <c r="AV69" s="22"/>
      <c r="AW69" s="22"/>
      <c r="AX69" s="22"/>
      <c r="AY69" s="22"/>
      <c r="AZ69" s="22"/>
      <c r="BA69" s="22"/>
      <c r="BB69" s="22"/>
      <c r="BC69" s="22"/>
    </row>
    <row r="70" spans="2:58" ht="13" customHeight="1"/>
    <row r="71" spans="2:58" ht="12">
      <c r="B71" s="14"/>
      <c r="C71" s="14"/>
      <c r="D71" s="971" t="s">
        <v>416</v>
      </c>
      <c r="E71" s="971"/>
      <c r="F71" s="971"/>
    </row>
    <row r="73" spans="2:58" ht="13">
      <c r="B73" s="93" t="s">
        <v>509</v>
      </c>
    </row>
    <row r="74" spans="2:58" ht="11.5" thickBot="1">
      <c r="AB74" s="15"/>
    </row>
    <row r="75" spans="2:58" s="13" customFormat="1" ht="13" customHeight="1">
      <c r="B75" s="995"/>
      <c r="C75" s="996"/>
      <c r="D75" s="546" t="s">
        <v>8</v>
      </c>
      <c r="E75" s="547" t="s">
        <v>9</v>
      </c>
      <c r="F75" s="547" t="s">
        <v>11</v>
      </c>
      <c r="G75" s="547" t="s">
        <v>13</v>
      </c>
      <c r="H75" s="547" t="s">
        <v>15</v>
      </c>
      <c r="I75" s="548" t="s">
        <v>16</v>
      </c>
      <c r="J75" s="547" t="s">
        <v>18</v>
      </c>
      <c r="K75" s="547" t="s">
        <v>19</v>
      </c>
      <c r="L75" s="547" t="s">
        <v>20</v>
      </c>
      <c r="M75" s="549" t="s">
        <v>22</v>
      </c>
      <c r="N75" s="547" t="s">
        <v>24</v>
      </c>
      <c r="O75" s="547" t="s">
        <v>26</v>
      </c>
      <c r="P75" s="547" t="s">
        <v>27</v>
      </c>
      <c r="Q75" s="547" t="s">
        <v>28</v>
      </c>
      <c r="R75" s="547" t="s">
        <v>29</v>
      </c>
      <c r="S75" s="548" t="s">
        <v>30</v>
      </c>
      <c r="T75" s="547" t="s">
        <v>32</v>
      </c>
      <c r="U75" s="547" t="s">
        <v>34</v>
      </c>
      <c r="V75" s="547" t="s">
        <v>35</v>
      </c>
      <c r="W75" s="549" t="s">
        <v>36</v>
      </c>
      <c r="X75" s="547" t="s">
        <v>38</v>
      </c>
      <c r="Y75" s="547" t="s">
        <v>39</v>
      </c>
      <c r="Z75" s="547" t="s">
        <v>41</v>
      </c>
      <c r="AA75" s="547" t="s">
        <v>42</v>
      </c>
      <c r="AB75" s="547" t="s">
        <v>43</v>
      </c>
      <c r="AC75" s="548" t="s">
        <v>45</v>
      </c>
      <c r="AD75" s="547" t="s">
        <v>46</v>
      </c>
      <c r="AE75" s="547" t="s">
        <v>47</v>
      </c>
      <c r="AF75" s="547" t="s">
        <v>48</v>
      </c>
      <c r="AG75" s="549" t="s">
        <v>49</v>
      </c>
      <c r="AH75" s="547" t="s">
        <v>50</v>
      </c>
      <c r="AI75" s="547" t="s">
        <v>97</v>
      </c>
      <c r="AJ75" s="547" t="s">
        <v>98</v>
      </c>
      <c r="AK75" s="547" t="s">
        <v>497</v>
      </c>
      <c r="AL75" s="549" t="s">
        <v>499</v>
      </c>
      <c r="AM75" s="547" t="s">
        <v>500</v>
      </c>
      <c r="AN75" s="550" t="s">
        <v>501</v>
      </c>
      <c r="AO75" s="212"/>
      <c r="AP75" s="211"/>
      <c r="AQ75" s="211"/>
      <c r="AR75" s="211"/>
      <c r="AS75" s="211"/>
      <c r="AT75" s="211"/>
      <c r="AU75" s="211"/>
      <c r="AV75" s="211"/>
      <c r="AW75" s="211"/>
      <c r="AX75" s="211"/>
      <c r="AY75" s="211"/>
      <c r="AZ75" s="211"/>
      <c r="BA75" s="211"/>
      <c r="BB75" s="211"/>
      <c r="BC75" s="211"/>
      <c r="BD75" s="94"/>
      <c r="BE75" s="211"/>
      <c r="BF75" s="211"/>
    </row>
    <row r="76" spans="2:58" s="13" customFormat="1" ht="13" customHeight="1">
      <c r="B76" s="997"/>
      <c r="C76" s="998"/>
      <c r="D76" s="977" t="s">
        <v>957</v>
      </c>
      <c r="E76" s="980" t="s">
        <v>10</v>
      </c>
      <c r="F76" s="980" t="s">
        <v>493</v>
      </c>
      <c r="G76" s="980" t="s">
        <v>14</v>
      </c>
      <c r="H76" s="1034" t="s">
        <v>575</v>
      </c>
      <c r="I76" s="1037" t="s">
        <v>17</v>
      </c>
      <c r="J76" s="980" t="s">
        <v>576</v>
      </c>
      <c r="K76" s="980" t="s">
        <v>958</v>
      </c>
      <c r="L76" s="980" t="s">
        <v>577</v>
      </c>
      <c r="M76" s="1034" t="s">
        <v>21</v>
      </c>
      <c r="N76" s="1037" t="s">
        <v>23</v>
      </c>
      <c r="O76" s="980" t="s">
        <v>25</v>
      </c>
      <c r="P76" s="980" t="s">
        <v>578</v>
      </c>
      <c r="Q76" s="980" t="s">
        <v>579</v>
      </c>
      <c r="R76" s="1034" t="s">
        <v>580</v>
      </c>
      <c r="S76" s="1037" t="s">
        <v>287</v>
      </c>
      <c r="T76" s="980" t="s">
        <v>60</v>
      </c>
      <c r="U76" s="980" t="s">
        <v>959</v>
      </c>
      <c r="V76" s="980" t="s">
        <v>61</v>
      </c>
      <c r="W76" s="1034" t="s">
        <v>31</v>
      </c>
      <c r="X76" s="1037" t="s">
        <v>33</v>
      </c>
      <c r="Y76" s="980" t="s">
        <v>985</v>
      </c>
      <c r="Z76" s="980" t="s">
        <v>325</v>
      </c>
      <c r="AA76" s="980" t="s">
        <v>327</v>
      </c>
      <c r="AB76" s="1034" t="s">
        <v>37</v>
      </c>
      <c r="AC76" s="1037" t="s">
        <v>581</v>
      </c>
      <c r="AD76" s="980" t="s">
        <v>40</v>
      </c>
      <c r="AE76" s="980" t="s">
        <v>582</v>
      </c>
      <c r="AF76" s="980" t="s">
        <v>494</v>
      </c>
      <c r="AG76" s="1034" t="s">
        <v>44</v>
      </c>
      <c r="AH76" s="1037" t="s">
        <v>583</v>
      </c>
      <c r="AI76" s="980" t="s">
        <v>584</v>
      </c>
      <c r="AJ76" s="980" t="s">
        <v>960</v>
      </c>
      <c r="AK76" s="980" t="s">
        <v>585</v>
      </c>
      <c r="AL76" s="1034" t="s">
        <v>586</v>
      </c>
      <c r="AM76" s="980" t="s">
        <v>51</v>
      </c>
      <c r="AN76" s="1056" t="s">
        <v>52</v>
      </c>
      <c r="AO76" s="1002"/>
      <c r="AP76" s="1004"/>
      <c r="AQ76" s="1004"/>
      <c r="AR76" s="1004"/>
      <c r="AS76" s="1004"/>
      <c r="AT76" s="1004"/>
      <c r="AU76" s="1004"/>
      <c r="AV76" s="1004"/>
      <c r="AW76" s="1004"/>
      <c r="AX76" s="1004"/>
      <c r="AY76" s="1004"/>
      <c r="AZ76" s="1004"/>
      <c r="BA76" s="1004"/>
      <c r="BB76" s="1004"/>
      <c r="BC76" s="1004"/>
      <c r="BD76" s="94"/>
      <c r="BE76" s="211"/>
      <c r="BF76" s="211"/>
    </row>
    <row r="77" spans="2:58" s="13" customFormat="1" ht="13" customHeight="1">
      <c r="B77" s="997"/>
      <c r="C77" s="998"/>
      <c r="D77" s="978"/>
      <c r="E77" s="981"/>
      <c r="F77" s="981"/>
      <c r="G77" s="981"/>
      <c r="H77" s="1035"/>
      <c r="I77" s="1038"/>
      <c r="J77" s="981"/>
      <c r="K77" s="981"/>
      <c r="L77" s="981"/>
      <c r="M77" s="1035"/>
      <c r="N77" s="1038"/>
      <c r="O77" s="981"/>
      <c r="P77" s="981"/>
      <c r="Q77" s="981"/>
      <c r="R77" s="1035"/>
      <c r="S77" s="1038"/>
      <c r="T77" s="981"/>
      <c r="U77" s="981"/>
      <c r="V77" s="981"/>
      <c r="W77" s="1035"/>
      <c r="X77" s="1038"/>
      <c r="Y77" s="981"/>
      <c r="Z77" s="981"/>
      <c r="AA77" s="981"/>
      <c r="AB77" s="1035"/>
      <c r="AC77" s="1038"/>
      <c r="AD77" s="981"/>
      <c r="AE77" s="981"/>
      <c r="AF77" s="981"/>
      <c r="AG77" s="1035"/>
      <c r="AH77" s="1038"/>
      <c r="AI77" s="981"/>
      <c r="AJ77" s="981"/>
      <c r="AK77" s="981"/>
      <c r="AL77" s="1035"/>
      <c r="AM77" s="981"/>
      <c r="AN77" s="1057"/>
      <c r="AO77" s="1002"/>
      <c r="AP77" s="1004"/>
      <c r="AQ77" s="1004"/>
      <c r="AR77" s="1004"/>
      <c r="AS77" s="1004"/>
      <c r="AT77" s="1004"/>
      <c r="AU77" s="1004"/>
      <c r="AV77" s="1004"/>
      <c r="AW77" s="1004"/>
      <c r="AX77" s="1004"/>
      <c r="AY77" s="1004"/>
      <c r="AZ77" s="1004"/>
      <c r="BA77" s="1004"/>
      <c r="BB77" s="1004"/>
      <c r="BC77" s="1004"/>
      <c r="BD77" s="94"/>
      <c r="BE77" s="1006"/>
      <c r="BF77" s="1005"/>
    </row>
    <row r="78" spans="2:58" s="13" customFormat="1" ht="13" customHeight="1" thickBot="1">
      <c r="B78" s="999"/>
      <c r="C78" s="1000"/>
      <c r="D78" s="979"/>
      <c r="E78" s="982"/>
      <c r="F78" s="982"/>
      <c r="G78" s="982"/>
      <c r="H78" s="1036"/>
      <c r="I78" s="1039"/>
      <c r="J78" s="982"/>
      <c r="K78" s="982"/>
      <c r="L78" s="982"/>
      <c r="M78" s="1036"/>
      <c r="N78" s="1039"/>
      <c r="O78" s="982"/>
      <c r="P78" s="982"/>
      <c r="Q78" s="982"/>
      <c r="R78" s="1036"/>
      <c r="S78" s="1039"/>
      <c r="T78" s="982"/>
      <c r="U78" s="982"/>
      <c r="V78" s="982"/>
      <c r="W78" s="1036"/>
      <c r="X78" s="1039"/>
      <c r="Y78" s="982"/>
      <c r="Z78" s="982"/>
      <c r="AA78" s="982"/>
      <c r="AB78" s="1036"/>
      <c r="AC78" s="1039"/>
      <c r="AD78" s="982"/>
      <c r="AE78" s="982"/>
      <c r="AF78" s="982"/>
      <c r="AG78" s="1036"/>
      <c r="AH78" s="1039"/>
      <c r="AI78" s="982"/>
      <c r="AJ78" s="982"/>
      <c r="AK78" s="982"/>
      <c r="AL78" s="1036"/>
      <c r="AM78" s="982"/>
      <c r="AN78" s="1058"/>
      <c r="AO78" s="1002"/>
      <c r="AP78" s="1004"/>
      <c r="AQ78" s="1004"/>
      <c r="AR78" s="1004"/>
      <c r="AS78" s="1004"/>
      <c r="AT78" s="1004"/>
      <c r="AU78" s="1004"/>
      <c r="AV78" s="1004"/>
      <c r="AW78" s="1004"/>
      <c r="AX78" s="1004"/>
      <c r="AY78" s="1004"/>
      <c r="AZ78" s="1004"/>
      <c r="BA78" s="1004"/>
      <c r="BB78" s="1004"/>
      <c r="BC78" s="1004"/>
      <c r="BD78" s="94"/>
      <c r="BE78" s="1006"/>
      <c r="BF78" s="1005"/>
    </row>
    <row r="79" spans="2:58" ht="13" customHeight="1">
      <c r="B79" s="551" t="s">
        <v>62</v>
      </c>
      <c r="C79" s="552" t="s">
        <v>957</v>
      </c>
      <c r="D79" s="553">
        <v>0.12477493941978367</v>
      </c>
      <c r="E79" s="518">
        <v>0</v>
      </c>
      <c r="F79" s="518">
        <v>0.13542158715162966</v>
      </c>
      <c r="G79" s="518">
        <v>9.4952861346303975E-3</v>
      </c>
      <c r="H79" s="518">
        <v>6.9934901809818525E-3</v>
      </c>
      <c r="I79" s="554">
        <v>2.1897142452420933E-3</v>
      </c>
      <c r="J79" s="518">
        <v>0</v>
      </c>
      <c r="K79" s="518">
        <v>8.3414840659260456E-3</v>
      </c>
      <c r="L79" s="518">
        <v>1.0585184270416174E-5</v>
      </c>
      <c r="M79" s="555">
        <v>0</v>
      </c>
      <c r="N79" s="518">
        <v>0</v>
      </c>
      <c r="O79" s="518">
        <v>0</v>
      </c>
      <c r="P79" s="518">
        <v>0</v>
      </c>
      <c r="Q79" s="518">
        <v>0</v>
      </c>
      <c r="R79" s="518">
        <v>0</v>
      </c>
      <c r="S79" s="554">
        <v>0</v>
      </c>
      <c r="T79" s="518">
        <v>0</v>
      </c>
      <c r="U79" s="518">
        <v>0</v>
      </c>
      <c r="V79" s="518">
        <v>0</v>
      </c>
      <c r="W79" s="555">
        <v>1.0149708195889369E-3</v>
      </c>
      <c r="X79" s="518">
        <v>1.0296752404291686E-3</v>
      </c>
      <c r="Y79" s="518">
        <v>0</v>
      </c>
      <c r="Z79" s="518">
        <v>0</v>
      </c>
      <c r="AA79" s="518">
        <v>0</v>
      </c>
      <c r="AB79" s="518">
        <v>1.7913262099308611E-4</v>
      </c>
      <c r="AC79" s="554">
        <v>0</v>
      </c>
      <c r="AD79" s="518">
        <v>4.9583683001597831E-6</v>
      </c>
      <c r="AE79" s="518">
        <v>0</v>
      </c>
      <c r="AF79" s="518">
        <v>0</v>
      </c>
      <c r="AG79" s="555">
        <v>2.3756417532236139E-5</v>
      </c>
      <c r="AH79" s="518">
        <v>1.5648592512777617E-3</v>
      </c>
      <c r="AI79" s="518">
        <v>1.9313918274701102E-3</v>
      </c>
      <c r="AJ79" s="518">
        <v>7.5314437777721985E-4</v>
      </c>
      <c r="AK79" s="518">
        <v>6.6738150641353626E-6</v>
      </c>
      <c r="AL79" s="555">
        <v>1.6077457773786507E-2</v>
      </c>
      <c r="AM79" s="518">
        <v>0</v>
      </c>
      <c r="AN79" s="556">
        <v>0</v>
      </c>
      <c r="AO79" s="213"/>
      <c r="AP79" s="149"/>
      <c r="AQ79" s="149"/>
      <c r="AR79" s="149"/>
      <c r="AS79" s="149"/>
      <c r="AT79" s="149"/>
      <c r="AU79" s="149"/>
      <c r="AV79" s="149"/>
      <c r="AW79" s="149"/>
      <c r="AX79" s="149"/>
      <c r="AY79" s="149"/>
      <c r="AZ79" s="149"/>
      <c r="BA79" s="149"/>
      <c r="BB79" s="149"/>
      <c r="BC79" s="149"/>
      <c r="BD79" s="149"/>
      <c r="BE79" s="149"/>
      <c r="BF79" s="149"/>
    </row>
    <row r="80" spans="2:58" ht="13" customHeight="1">
      <c r="B80" s="551" t="s">
        <v>63</v>
      </c>
      <c r="C80" s="557" t="s">
        <v>10</v>
      </c>
      <c r="D80" s="553">
        <v>0</v>
      </c>
      <c r="E80" s="518">
        <v>5.0159598723210214E-3</v>
      </c>
      <c r="F80" s="518">
        <v>2.4040083676361428E-4</v>
      </c>
      <c r="G80" s="518">
        <v>1.4261694589563442E-4</v>
      </c>
      <c r="H80" s="518">
        <v>7.0576506413578329E-4</v>
      </c>
      <c r="I80" s="554">
        <v>8.7549221844809659E-4</v>
      </c>
      <c r="J80" s="518">
        <v>0.12471812662619254</v>
      </c>
      <c r="K80" s="518">
        <v>5.9853140830060874E-5</v>
      </c>
      <c r="L80" s="518">
        <v>3.9154596616269431E-2</v>
      </c>
      <c r="M80" s="555">
        <v>3.0472320975114269E-4</v>
      </c>
      <c r="N80" s="518">
        <v>3.420083283649691E-3</v>
      </c>
      <c r="O80" s="518">
        <v>1.1830752633046672E-4</v>
      </c>
      <c r="P80" s="518">
        <v>1.6683608473843081E-5</v>
      </c>
      <c r="Q80" s="518">
        <v>5.0324762467121151E-6</v>
      </c>
      <c r="R80" s="518">
        <v>2.9742725425073118E-5</v>
      </c>
      <c r="S80" s="554">
        <v>1.4511287060466719E-4</v>
      </c>
      <c r="T80" s="518">
        <v>3.9435079343379642E-6</v>
      </c>
      <c r="U80" s="518">
        <v>0</v>
      </c>
      <c r="V80" s="518">
        <v>7.4478917076545713E-5</v>
      </c>
      <c r="W80" s="555">
        <v>2.8803225961307667E-4</v>
      </c>
      <c r="X80" s="518">
        <v>1.9563829568154203E-3</v>
      </c>
      <c r="Y80" s="518">
        <v>0.10164484781660646</v>
      </c>
      <c r="Z80" s="518">
        <v>0</v>
      </c>
      <c r="AA80" s="518">
        <v>0</v>
      </c>
      <c r="AB80" s="518">
        <v>1.5713387806411063E-6</v>
      </c>
      <c r="AC80" s="554">
        <v>0</v>
      </c>
      <c r="AD80" s="518">
        <v>0</v>
      </c>
      <c r="AE80" s="518">
        <v>4.6318812385650434E-6</v>
      </c>
      <c r="AF80" s="518">
        <v>0</v>
      </c>
      <c r="AG80" s="555">
        <v>7.918805844078713E-6</v>
      </c>
      <c r="AH80" s="518">
        <v>5.6710641042908688E-5</v>
      </c>
      <c r="AI80" s="518">
        <v>4.3762654700984365E-6</v>
      </c>
      <c r="AJ80" s="518">
        <v>1.2552406296286999E-5</v>
      </c>
      <c r="AK80" s="518">
        <v>4.4492100427569081E-6</v>
      </c>
      <c r="AL80" s="555">
        <v>-2.1796987220426391E-6</v>
      </c>
      <c r="AM80" s="518">
        <v>0</v>
      </c>
      <c r="AN80" s="556">
        <v>1.0598834128245893E-4</v>
      </c>
      <c r="AO80" s="149"/>
    </row>
    <row r="81" spans="2:41" ht="13" customHeight="1">
      <c r="B81" s="551" t="s">
        <v>64</v>
      </c>
      <c r="C81" s="557" t="s">
        <v>493</v>
      </c>
      <c r="D81" s="553">
        <v>5.821115758978733E-2</v>
      </c>
      <c r="E81" s="518">
        <v>0</v>
      </c>
      <c r="F81" s="518">
        <v>0.18282905391726836</v>
      </c>
      <c r="G81" s="518">
        <v>4.661322284273104E-3</v>
      </c>
      <c r="H81" s="518">
        <v>7.3537758430931269E-4</v>
      </c>
      <c r="I81" s="554">
        <v>8.8916563624183657E-3</v>
      </c>
      <c r="J81" s="518">
        <v>0</v>
      </c>
      <c r="K81" s="518">
        <v>1.4598327031722164E-5</v>
      </c>
      <c r="L81" s="518">
        <v>2.7521479103082052E-4</v>
      </c>
      <c r="M81" s="555">
        <v>0</v>
      </c>
      <c r="N81" s="518">
        <v>0</v>
      </c>
      <c r="O81" s="518">
        <v>0</v>
      </c>
      <c r="P81" s="518">
        <v>0</v>
      </c>
      <c r="Q81" s="518">
        <v>0</v>
      </c>
      <c r="R81" s="518">
        <v>0</v>
      </c>
      <c r="S81" s="554">
        <v>0</v>
      </c>
      <c r="T81" s="518">
        <v>0</v>
      </c>
      <c r="U81" s="518">
        <v>0</v>
      </c>
      <c r="V81" s="518">
        <v>0</v>
      </c>
      <c r="W81" s="555">
        <v>9.7382335392992591E-4</v>
      </c>
      <c r="X81" s="518">
        <v>3.2606382613590339E-5</v>
      </c>
      <c r="Y81" s="518">
        <v>0</v>
      </c>
      <c r="Z81" s="518">
        <v>0</v>
      </c>
      <c r="AA81" s="518">
        <v>0</v>
      </c>
      <c r="AB81" s="518">
        <v>1.257071024512885E-4</v>
      </c>
      <c r="AC81" s="554">
        <v>0</v>
      </c>
      <c r="AD81" s="518">
        <v>0</v>
      </c>
      <c r="AE81" s="518">
        <v>0</v>
      </c>
      <c r="AF81" s="518">
        <v>0</v>
      </c>
      <c r="AG81" s="555">
        <v>7.1005292401905796E-4</v>
      </c>
      <c r="AH81" s="518">
        <v>6.0822162518519565E-3</v>
      </c>
      <c r="AI81" s="518">
        <v>6.8211391127267632E-3</v>
      </c>
      <c r="AJ81" s="518">
        <v>5.3975347074034093E-4</v>
      </c>
      <c r="AK81" s="518">
        <v>4.4492100427569081E-6</v>
      </c>
      <c r="AL81" s="555">
        <v>8.3759282791932496E-2</v>
      </c>
      <c r="AM81" s="518">
        <v>0</v>
      </c>
      <c r="AN81" s="556">
        <v>3.4092916445857624E-3</v>
      </c>
      <c r="AO81" s="149"/>
    </row>
    <row r="82" spans="2:41" ht="13" customHeight="1">
      <c r="B82" s="551" t="s">
        <v>65</v>
      </c>
      <c r="C82" s="557" t="s">
        <v>14</v>
      </c>
      <c r="D82" s="553">
        <v>3.3302197132762052E-3</v>
      </c>
      <c r="E82" s="518">
        <v>2.7359781121751026E-3</v>
      </c>
      <c r="F82" s="518">
        <v>8.8357851406977524E-4</v>
      </c>
      <c r="G82" s="518">
        <v>0.18466642646970516</v>
      </c>
      <c r="H82" s="518">
        <v>3.2178938588568579E-3</v>
      </c>
      <c r="I82" s="554">
        <v>1.25028158387363E-3</v>
      </c>
      <c r="J82" s="518">
        <v>1.0407632263660018E-3</v>
      </c>
      <c r="K82" s="518">
        <v>3.6495817579305411E-3</v>
      </c>
      <c r="L82" s="518">
        <v>2.8403577792283402E-3</v>
      </c>
      <c r="M82" s="555">
        <v>1.0383161221150048E-3</v>
      </c>
      <c r="N82" s="518">
        <v>1.252489959282522E-3</v>
      </c>
      <c r="O82" s="518">
        <v>1.225327951279834E-3</v>
      </c>
      <c r="P82" s="518">
        <v>1.0010165084305849E-3</v>
      </c>
      <c r="Q82" s="518">
        <v>3.2845294970207739E-3</v>
      </c>
      <c r="R82" s="518">
        <v>1.3632082486491847E-3</v>
      </c>
      <c r="S82" s="554">
        <v>3.9875807568240836E-3</v>
      </c>
      <c r="T82" s="518">
        <v>4.4075273679450647E-3</v>
      </c>
      <c r="U82" s="518">
        <v>1.2717356746313189E-3</v>
      </c>
      <c r="V82" s="518">
        <v>1.6414761329370271E-3</v>
      </c>
      <c r="W82" s="555">
        <v>3.6072611561066268E-3</v>
      </c>
      <c r="X82" s="518">
        <v>3.657063228924264E-3</v>
      </c>
      <c r="Y82" s="518">
        <v>3.3736248364614788E-4</v>
      </c>
      <c r="Z82" s="518">
        <v>9.4021915653794206E-4</v>
      </c>
      <c r="AA82" s="518">
        <v>3.5570506810786964E-3</v>
      </c>
      <c r="AB82" s="518">
        <v>3.8324952859836582E-3</v>
      </c>
      <c r="AC82" s="554">
        <v>1.0544884745395237E-3</v>
      </c>
      <c r="AD82" s="518">
        <v>2.1073065275679081E-5</v>
      </c>
      <c r="AE82" s="518">
        <v>1.5285208087264643E-3</v>
      </c>
      <c r="AF82" s="518">
        <v>4.1518493781251691E-4</v>
      </c>
      <c r="AG82" s="555">
        <v>4.400216447359738E-3</v>
      </c>
      <c r="AH82" s="518">
        <v>4.5722954340845129E-4</v>
      </c>
      <c r="AI82" s="518">
        <v>3.4236983527736772E-3</v>
      </c>
      <c r="AJ82" s="518">
        <v>8.5356362814751584E-3</v>
      </c>
      <c r="AK82" s="518">
        <v>1.3970519534256692E-3</v>
      </c>
      <c r="AL82" s="555">
        <v>2.8270692424893031E-3</v>
      </c>
      <c r="AM82" s="518">
        <v>2.0005954153021734E-2</v>
      </c>
      <c r="AN82" s="556">
        <v>2.1197668256491787E-4</v>
      </c>
      <c r="AO82" s="149"/>
    </row>
    <row r="83" spans="2:41" ht="13" customHeight="1">
      <c r="B83" s="551" t="s">
        <v>66</v>
      </c>
      <c r="C83" s="557" t="s">
        <v>575</v>
      </c>
      <c r="D83" s="553">
        <v>1.7246747620788153E-2</v>
      </c>
      <c r="E83" s="518">
        <v>0</v>
      </c>
      <c r="F83" s="518">
        <v>1.5480548620014845E-2</v>
      </c>
      <c r="G83" s="518">
        <v>6.1100102083708639E-3</v>
      </c>
      <c r="H83" s="518">
        <v>0.29153032568836773</v>
      </c>
      <c r="I83" s="554">
        <v>1.5529658036674271E-2</v>
      </c>
      <c r="J83" s="518">
        <v>1.0407632263660018E-3</v>
      </c>
      <c r="K83" s="518">
        <v>5.0028466737711856E-3</v>
      </c>
      <c r="L83" s="518">
        <v>3.5245135225729057E-2</v>
      </c>
      <c r="M83" s="555">
        <v>1.0947463461429942E-3</v>
      </c>
      <c r="N83" s="518">
        <v>3.3091616636394309E-3</v>
      </c>
      <c r="O83" s="518">
        <v>4.977366643474636E-3</v>
      </c>
      <c r="P83" s="518">
        <v>1.7684624982273666E-3</v>
      </c>
      <c r="Q83" s="518">
        <v>1.3302512212142359E-3</v>
      </c>
      <c r="R83" s="518">
        <v>3.7574976453675704E-3</v>
      </c>
      <c r="S83" s="554">
        <v>5.3117357010916723E-3</v>
      </c>
      <c r="T83" s="518">
        <v>8.8163692385349081E-3</v>
      </c>
      <c r="U83" s="518">
        <v>3.9619457555821859E-3</v>
      </c>
      <c r="V83" s="518">
        <v>9.6038603598703673E-4</v>
      </c>
      <c r="W83" s="555">
        <v>8.8508198632532564E-2</v>
      </c>
      <c r="X83" s="518">
        <v>4.913781859868064E-2</v>
      </c>
      <c r="Y83" s="518">
        <v>1.0861426302754031E-3</v>
      </c>
      <c r="Z83" s="518">
        <v>4.3079132263192984E-3</v>
      </c>
      <c r="AA83" s="518">
        <v>5.9559918380852591E-3</v>
      </c>
      <c r="AB83" s="518">
        <v>6.2020741671904465E-3</v>
      </c>
      <c r="AC83" s="554">
        <v>3.9288729456363556E-3</v>
      </c>
      <c r="AD83" s="518">
        <v>3.9790905608782259E-4</v>
      </c>
      <c r="AE83" s="518">
        <v>1.2510711225364181E-2</v>
      </c>
      <c r="AF83" s="518">
        <v>6.1736195100817737E-3</v>
      </c>
      <c r="AG83" s="555">
        <v>1.243252517520358E-3</v>
      </c>
      <c r="AH83" s="518">
        <v>8.4622909681215316E-3</v>
      </c>
      <c r="AI83" s="518">
        <v>6.3032810320984489E-3</v>
      </c>
      <c r="AJ83" s="518">
        <v>6.7155373685135441E-3</v>
      </c>
      <c r="AK83" s="518">
        <v>3.0655057194595098E-3</v>
      </c>
      <c r="AL83" s="555">
        <v>3.8885825201240686E-3</v>
      </c>
      <c r="AM83" s="518">
        <v>0.43262875855909499</v>
      </c>
      <c r="AN83" s="556">
        <v>5.4760642995937113E-4</v>
      </c>
      <c r="AO83" s="149"/>
    </row>
    <row r="84" spans="2:41" ht="13" customHeight="1">
      <c r="B84" s="558" t="s">
        <v>67</v>
      </c>
      <c r="C84" s="559" t="s">
        <v>17</v>
      </c>
      <c r="D84" s="560">
        <v>5.2904466014160205E-2</v>
      </c>
      <c r="E84" s="519">
        <v>1.5959872321021432E-2</v>
      </c>
      <c r="F84" s="519">
        <v>8.9348977663809975E-3</v>
      </c>
      <c r="G84" s="519">
        <v>0.15979102864348765</v>
      </c>
      <c r="H84" s="519">
        <v>4.0776440278949937E-2</v>
      </c>
      <c r="I84" s="561">
        <v>0.16670158798549239</v>
      </c>
      <c r="J84" s="519">
        <v>5.6721595836947095E-2</v>
      </c>
      <c r="K84" s="519">
        <v>0.16412461131954278</v>
      </c>
      <c r="L84" s="519">
        <v>3.6942293103752445E-2</v>
      </c>
      <c r="M84" s="562">
        <v>6.5346199424411713E-3</v>
      </c>
      <c r="N84" s="519">
        <v>1.1494252873563218E-2</v>
      </c>
      <c r="O84" s="519">
        <v>9.0646099936057597E-3</v>
      </c>
      <c r="P84" s="519">
        <v>3.1603521194737035E-3</v>
      </c>
      <c r="Q84" s="519">
        <v>4.5611009716034143E-3</v>
      </c>
      <c r="R84" s="519">
        <v>7.0936400138799389E-3</v>
      </c>
      <c r="S84" s="561">
        <v>1.5342662881639291E-2</v>
      </c>
      <c r="T84" s="519">
        <v>1.8371488963435795E-2</v>
      </c>
      <c r="U84" s="519">
        <v>1.0418449949864267E-2</v>
      </c>
      <c r="V84" s="519">
        <v>9.8792363559033845E-3</v>
      </c>
      <c r="W84" s="562">
        <v>3.6470370395770044E-2</v>
      </c>
      <c r="X84" s="519">
        <v>5.2050083403694476E-3</v>
      </c>
      <c r="Y84" s="519">
        <v>1.3329932280652674E-3</v>
      </c>
      <c r="Z84" s="519">
        <v>9.3167170966032449E-3</v>
      </c>
      <c r="AA84" s="519">
        <v>1.9936028235813159E-2</v>
      </c>
      <c r="AB84" s="519">
        <v>7.856693903205531E-6</v>
      </c>
      <c r="AC84" s="561">
        <v>1.9710064944663992E-5</v>
      </c>
      <c r="AD84" s="519">
        <v>3.3468986026078541E-5</v>
      </c>
      <c r="AE84" s="519">
        <v>8.2910674170314272E-4</v>
      </c>
      <c r="AF84" s="519">
        <v>2.9785006408289259E-4</v>
      </c>
      <c r="AG84" s="562">
        <v>9.0802307012102573E-4</v>
      </c>
      <c r="AH84" s="519">
        <v>1.3582198529776631E-2</v>
      </c>
      <c r="AI84" s="519">
        <v>0.15256974308404181</v>
      </c>
      <c r="AJ84" s="519">
        <v>8.5356362814751588E-4</v>
      </c>
      <c r="AK84" s="519">
        <v>2.9720723085616147E-3</v>
      </c>
      <c r="AL84" s="562">
        <v>6.4301112300257863E-3</v>
      </c>
      <c r="AM84" s="519">
        <v>9.2884787139029465E-3</v>
      </c>
      <c r="AN84" s="563">
        <v>3.2503091326620739E-3</v>
      </c>
      <c r="AO84" s="149"/>
    </row>
    <row r="85" spans="2:41" ht="13" customHeight="1">
      <c r="B85" s="551" t="s">
        <v>68</v>
      </c>
      <c r="C85" s="557" t="s">
        <v>576</v>
      </c>
      <c r="D85" s="553">
        <v>6.6875143835709158E-3</v>
      </c>
      <c r="E85" s="518">
        <v>6.8399452804377564E-3</v>
      </c>
      <c r="F85" s="518">
        <v>4.7637323706053039E-3</v>
      </c>
      <c r="G85" s="518">
        <v>8.5570167537380656E-3</v>
      </c>
      <c r="H85" s="518">
        <v>4.0569152637735233E-3</v>
      </c>
      <c r="I85" s="554">
        <v>2.4189161406335613E-3</v>
      </c>
      <c r="J85" s="518">
        <v>3.2610581092801384E-2</v>
      </c>
      <c r="K85" s="518">
        <v>1.2379381322900397E-3</v>
      </c>
      <c r="L85" s="518">
        <v>1.7924245364571389E-2</v>
      </c>
      <c r="M85" s="555">
        <v>1.1929349359516957E-2</v>
      </c>
      <c r="N85" s="518">
        <v>4.0209087253719336E-3</v>
      </c>
      <c r="O85" s="518">
        <v>5.6618601886723359E-3</v>
      </c>
      <c r="P85" s="518">
        <v>1.0296169801000301E-3</v>
      </c>
      <c r="Q85" s="518">
        <v>1.0501100434805947E-3</v>
      </c>
      <c r="R85" s="518">
        <v>5.2049769493877956E-4</v>
      </c>
      <c r="S85" s="554">
        <v>2.1343684718103132E-3</v>
      </c>
      <c r="T85" s="518">
        <v>9.5432892010978725E-4</v>
      </c>
      <c r="U85" s="518">
        <v>3.1793391865782972E-4</v>
      </c>
      <c r="V85" s="518">
        <v>1.3807999231691172E-3</v>
      </c>
      <c r="W85" s="555">
        <v>2.6402957131198695E-3</v>
      </c>
      <c r="X85" s="518">
        <v>1.2399006020167906E-2</v>
      </c>
      <c r="Y85" s="518">
        <v>7.7511087706017391E-3</v>
      </c>
      <c r="Z85" s="518">
        <v>1.4462280116929073E-2</v>
      </c>
      <c r="AA85" s="518">
        <v>1.6130811228147576E-2</v>
      </c>
      <c r="AB85" s="518">
        <v>1.4000628535512257E-3</v>
      </c>
      <c r="AC85" s="554">
        <v>3.5149615817984121E-4</v>
      </c>
      <c r="AD85" s="518">
        <v>1.8098044295583211E-4</v>
      </c>
      <c r="AE85" s="518">
        <v>7.8788299867991379E-2</v>
      </c>
      <c r="AF85" s="518">
        <v>6.1375164720111198E-4</v>
      </c>
      <c r="AG85" s="555">
        <v>7.639008037587932E-3</v>
      </c>
      <c r="AH85" s="518">
        <v>3.0269304656652513E-3</v>
      </c>
      <c r="AI85" s="518">
        <v>1.9809895027978926E-3</v>
      </c>
      <c r="AJ85" s="518">
        <v>1.1422689729621168E-3</v>
      </c>
      <c r="AK85" s="518">
        <v>1.7707855970172496E-3</v>
      </c>
      <c r="AL85" s="555">
        <v>3.1126097750768891E-3</v>
      </c>
      <c r="AM85" s="518">
        <v>0</v>
      </c>
      <c r="AN85" s="556">
        <v>1.1959017841370783E-2</v>
      </c>
      <c r="AO85" s="149"/>
    </row>
    <row r="86" spans="2:41" ht="13" customHeight="1">
      <c r="B86" s="551" t="s">
        <v>69</v>
      </c>
      <c r="C86" s="557" t="s">
        <v>958</v>
      </c>
      <c r="D86" s="553">
        <v>5.6857409738862042E-3</v>
      </c>
      <c r="E86" s="518">
        <v>4.1039671682626538E-3</v>
      </c>
      <c r="F86" s="518">
        <v>2.1496895876914772E-2</v>
      </c>
      <c r="G86" s="518">
        <v>1.076382633759683E-2</v>
      </c>
      <c r="H86" s="518">
        <v>3.3931012698835736E-2</v>
      </c>
      <c r="I86" s="554">
        <v>2.8334469505819072E-2</v>
      </c>
      <c r="J86" s="518">
        <v>1.2142237640936687E-3</v>
      </c>
      <c r="K86" s="518">
        <v>0.1922293105210143</v>
      </c>
      <c r="L86" s="518">
        <v>8.6022264170915446E-3</v>
      </c>
      <c r="M86" s="555">
        <v>6.8844873314147053E-4</v>
      </c>
      <c r="N86" s="518">
        <v>1.2007265366110673E-2</v>
      </c>
      <c r="O86" s="518">
        <v>5.8111530195179249E-3</v>
      </c>
      <c r="P86" s="518">
        <v>1.6379728462355227E-2</v>
      </c>
      <c r="Q86" s="518">
        <v>2.9617800203983038E-2</v>
      </c>
      <c r="R86" s="518">
        <v>2.9752639666881475E-2</v>
      </c>
      <c r="S86" s="554">
        <v>1.2621796557801782E-2</v>
      </c>
      <c r="T86" s="518">
        <v>5.6769425720084546E-2</v>
      </c>
      <c r="U86" s="518">
        <v>4.6124874660666684E-2</v>
      </c>
      <c r="V86" s="518">
        <v>4.5306701240563962E-2</v>
      </c>
      <c r="W86" s="555">
        <v>4.9809007180232755E-2</v>
      </c>
      <c r="X86" s="518">
        <v>1.4130576549489625E-2</v>
      </c>
      <c r="Y86" s="518">
        <v>0</v>
      </c>
      <c r="Z86" s="518">
        <v>4.1506402037711339E-2</v>
      </c>
      <c r="AA86" s="518">
        <v>2.6402139745215904E-2</v>
      </c>
      <c r="AB86" s="518">
        <v>6.3340666247642995E-3</v>
      </c>
      <c r="AC86" s="554">
        <v>2.4703281397312205E-3</v>
      </c>
      <c r="AD86" s="518">
        <v>5.5409765754285581E-4</v>
      </c>
      <c r="AE86" s="518">
        <v>4.7801014381991247E-3</v>
      </c>
      <c r="AF86" s="518">
        <v>1.0063721862194704E-3</v>
      </c>
      <c r="AG86" s="555">
        <v>1.6761472369966608E-3</v>
      </c>
      <c r="AH86" s="518">
        <v>5.7809409713115044E-3</v>
      </c>
      <c r="AI86" s="518">
        <v>2.1356175494080371E-3</v>
      </c>
      <c r="AJ86" s="518">
        <v>2.8745010418497227E-3</v>
      </c>
      <c r="AK86" s="518">
        <v>9.6525611877611127E-3</v>
      </c>
      <c r="AL86" s="555">
        <v>2.0794325808286777E-3</v>
      </c>
      <c r="AM86" s="518">
        <v>4.6085144388210778E-2</v>
      </c>
      <c r="AN86" s="556">
        <v>1.8018018018018018E-3</v>
      </c>
      <c r="AO86" s="149"/>
    </row>
    <row r="87" spans="2:41" ht="13" customHeight="1">
      <c r="B87" s="551" t="s">
        <v>70</v>
      </c>
      <c r="C87" s="557" t="s">
        <v>577</v>
      </c>
      <c r="D87" s="553">
        <v>2.0983091689341943E-3</v>
      </c>
      <c r="E87" s="518">
        <v>0</v>
      </c>
      <c r="F87" s="518">
        <v>1.6300863755988933E-3</v>
      </c>
      <c r="G87" s="518">
        <v>5.4044316339398307E-4</v>
      </c>
      <c r="H87" s="518">
        <v>2.600966355241663E-3</v>
      </c>
      <c r="I87" s="554">
        <v>6.2730493000488895E-3</v>
      </c>
      <c r="J87" s="518">
        <v>3.9722463139635733E-2</v>
      </c>
      <c r="K87" s="518">
        <v>2.6627348505861227E-3</v>
      </c>
      <c r="L87" s="518">
        <v>6.7533475645255192E-2</v>
      </c>
      <c r="M87" s="555">
        <v>8.7128265899215612E-3</v>
      </c>
      <c r="N87" s="518">
        <v>1.0214032509278131E-2</v>
      </c>
      <c r="O87" s="518">
        <v>5.6055232713721134E-3</v>
      </c>
      <c r="P87" s="518">
        <v>6.2658866682476369E-3</v>
      </c>
      <c r="Q87" s="518">
        <v>5.440106822695797E-3</v>
      </c>
      <c r="R87" s="518">
        <v>8.208992217320181E-3</v>
      </c>
      <c r="S87" s="554">
        <v>4.7128427913669932E-2</v>
      </c>
      <c r="T87" s="518">
        <v>6.6277223349773384E-3</v>
      </c>
      <c r="U87" s="518">
        <v>2.3478197070116659E-3</v>
      </c>
      <c r="V87" s="518">
        <v>8.4200375726536936E-3</v>
      </c>
      <c r="W87" s="555">
        <v>2.9763333493351253E-3</v>
      </c>
      <c r="X87" s="518">
        <v>5.2338392471014641E-2</v>
      </c>
      <c r="Y87" s="518">
        <v>1.1519694563527001E-4</v>
      </c>
      <c r="Z87" s="518">
        <v>5.8464536642904765E-3</v>
      </c>
      <c r="AA87" s="518">
        <v>6.4798985275464627E-4</v>
      </c>
      <c r="AB87" s="518">
        <v>1.9956002514142049E-4</v>
      </c>
      <c r="AC87" s="554">
        <v>1.3140043296442662E-5</v>
      </c>
      <c r="AD87" s="518">
        <v>7.3135932427356799E-5</v>
      </c>
      <c r="AE87" s="518">
        <v>3.0107228050672782E-5</v>
      </c>
      <c r="AF87" s="518">
        <v>0</v>
      </c>
      <c r="AG87" s="555">
        <v>2.2172656363420395E-4</v>
      </c>
      <c r="AH87" s="518">
        <v>1.7084080614176243E-3</v>
      </c>
      <c r="AI87" s="518">
        <v>7.7751649852082229E-4</v>
      </c>
      <c r="AJ87" s="518">
        <v>1.7573368814801797E-4</v>
      </c>
      <c r="AK87" s="518">
        <v>9.5658015919273533E-4</v>
      </c>
      <c r="AL87" s="555">
        <v>9.0021557220361001E-4</v>
      </c>
      <c r="AM87" s="518">
        <v>5.3587377195593927E-3</v>
      </c>
      <c r="AN87" s="556">
        <v>2.4024024024024023E-3</v>
      </c>
      <c r="AO87" s="149"/>
    </row>
    <row r="88" spans="2:41" ht="13" customHeight="1">
      <c r="B88" s="564" t="s">
        <v>71</v>
      </c>
      <c r="C88" s="565" t="s">
        <v>21</v>
      </c>
      <c r="D88" s="566">
        <v>1.3537478509252866E-5</v>
      </c>
      <c r="E88" s="520">
        <v>1.823985408116735E-3</v>
      </c>
      <c r="F88" s="520">
        <v>0</v>
      </c>
      <c r="G88" s="520">
        <v>2.4770311655557557E-4</v>
      </c>
      <c r="H88" s="520">
        <v>2.0013128217276931E-2</v>
      </c>
      <c r="I88" s="567">
        <v>9.83699121851794E-7</v>
      </c>
      <c r="J88" s="520">
        <v>0</v>
      </c>
      <c r="K88" s="520">
        <v>1.3897607334199501E-3</v>
      </c>
      <c r="L88" s="520">
        <v>9.819522608189404E-3</v>
      </c>
      <c r="M88" s="568">
        <v>0.37596072456407653</v>
      </c>
      <c r="N88" s="520">
        <v>1.2940855667863695E-3</v>
      </c>
      <c r="O88" s="520">
        <v>0.21677319038779516</v>
      </c>
      <c r="P88" s="520">
        <v>0.11352242217394569</v>
      </c>
      <c r="Q88" s="520">
        <v>8.1682121960384352E-2</v>
      </c>
      <c r="R88" s="520">
        <v>2.4557576959302038E-2</v>
      </c>
      <c r="S88" s="567">
        <v>6.8958845385259553E-3</v>
      </c>
      <c r="T88" s="520">
        <v>4.9448960491308508E-2</v>
      </c>
      <c r="U88" s="520">
        <v>5.0380297879625323E-3</v>
      </c>
      <c r="V88" s="520">
        <v>4.872293156857499E-2</v>
      </c>
      <c r="W88" s="568">
        <v>2.4551321176543199E-3</v>
      </c>
      <c r="X88" s="520">
        <v>2.0233118474433164E-2</v>
      </c>
      <c r="Y88" s="520">
        <v>0</v>
      </c>
      <c r="Z88" s="520">
        <v>3.418978751047062E-5</v>
      </c>
      <c r="AA88" s="520">
        <v>0</v>
      </c>
      <c r="AB88" s="520">
        <v>0</v>
      </c>
      <c r="AC88" s="567">
        <v>0</v>
      </c>
      <c r="AD88" s="520">
        <v>0</v>
      </c>
      <c r="AE88" s="520">
        <v>6.7162277959193124E-4</v>
      </c>
      <c r="AF88" s="520">
        <v>0</v>
      </c>
      <c r="AG88" s="568">
        <v>2.6396019480262377E-5</v>
      </c>
      <c r="AH88" s="520">
        <v>0</v>
      </c>
      <c r="AI88" s="520">
        <v>2.9175103133989577E-6</v>
      </c>
      <c r="AJ88" s="520">
        <v>0</v>
      </c>
      <c r="AK88" s="520">
        <v>2.0243905694543934E-4</v>
      </c>
      <c r="AL88" s="568">
        <v>1.7437589776341113E-5</v>
      </c>
      <c r="AM88" s="520">
        <v>0</v>
      </c>
      <c r="AN88" s="569">
        <v>2.2080904433845611E-3</v>
      </c>
      <c r="AO88" s="149"/>
    </row>
    <row r="89" spans="2:41" ht="13" customHeight="1">
      <c r="B89" s="551" t="s">
        <v>72</v>
      </c>
      <c r="C89" s="557" t="s">
        <v>23</v>
      </c>
      <c r="D89" s="553">
        <v>0</v>
      </c>
      <c r="E89" s="518">
        <v>9.1199270405836752E-4</v>
      </c>
      <c r="F89" s="518">
        <v>1.1092178959443957E-3</v>
      </c>
      <c r="G89" s="518">
        <v>0</v>
      </c>
      <c r="H89" s="518">
        <v>4.8219053682563651E-3</v>
      </c>
      <c r="I89" s="554">
        <v>1.5306358336013913E-3</v>
      </c>
      <c r="J89" s="518">
        <v>0</v>
      </c>
      <c r="K89" s="518">
        <v>2.6320783638195061E-3</v>
      </c>
      <c r="L89" s="518">
        <v>1.2966850731259813E-2</v>
      </c>
      <c r="M89" s="555">
        <v>7.753512781445742E-3</v>
      </c>
      <c r="N89" s="518">
        <v>0.40130517772878738</v>
      </c>
      <c r="O89" s="518">
        <v>6.6184610444301101E-2</v>
      </c>
      <c r="P89" s="518">
        <v>2.9790966302685941E-2</v>
      </c>
      <c r="Q89" s="518">
        <v>2.499463202533684E-2</v>
      </c>
      <c r="R89" s="518">
        <v>3.2712040846676248E-2</v>
      </c>
      <c r="S89" s="554">
        <v>5.6733086036816344E-2</v>
      </c>
      <c r="T89" s="518">
        <v>5.8172000042064083E-2</v>
      </c>
      <c r="U89" s="518">
        <v>1.3377681038910221E-2</v>
      </c>
      <c r="V89" s="518">
        <v>2.1893861663251416E-2</v>
      </c>
      <c r="W89" s="555">
        <v>7.9826083378481249E-3</v>
      </c>
      <c r="X89" s="518">
        <v>7.9405122291096048E-3</v>
      </c>
      <c r="Y89" s="518">
        <v>8.1460697270655219E-4</v>
      </c>
      <c r="Z89" s="518">
        <v>1.7094893755235311E-4</v>
      </c>
      <c r="AA89" s="518">
        <v>0</v>
      </c>
      <c r="AB89" s="518">
        <v>1.0999371464487744E-5</v>
      </c>
      <c r="AC89" s="554">
        <v>0</v>
      </c>
      <c r="AD89" s="518">
        <v>0</v>
      </c>
      <c r="AE89" s="518">
        <v>9.2637624771300868E-6</v>
      </c>
      <c r="AF89" s="518">
        <v>4.061591782948535E-5</v>
      </c>
      <c r="AG89" s="555">
        <v>1.6365532077762673E-4</v>
      </c>
      <c r="AH89" s="518">
        <v>1.3645998000949902E-4</v>
      </c>
      <c r="AI89" s="518">
        <v>1.4981415459303649E-3</v>
      </c>
      <c r="AJ89" s="518">
        <v>8.7866844074008986E-5</v>
      </c>
      <c r="AK89" s="518">
        <v>4.5826863440396156E-4</v>
      </c>
      <c r="AL89" s="555">
        <v>2.4848565431286089E-4</v>
      </c>
      <c r="AM89" s="518">
        <v>9.5266448347722536E-4</v>
      </c>
      <c r="AN89" s="556">
        <v>1.9077901430842607E-3</v>
      </c>
      <c r="AO89" s="149"/>
    </row>
    <row r="90" spans="2:41" ht="13" customHeight="1">
      <c r="B90" s="551" t="s">
        <v>73</v>
      </c>
      <c r="C90" s="557" t="s">
        <v>25</v>
      </c>
      <c r="D90" s="553">
        <v>2.8834829224708607E-3</v>
      </c>
      <c r="E90" s="518">
        <v>5.0159598723210214E-3</v>
      </c>
      <c r="F90" s="518">
        <v>1.2450232809231392E-2</v>
      </c>
      <c r="G90" s="518">
        <v>4.053323725454873E-4</v>
      </c>
      <c r="H90" s="518">
        <v>2.2623965412576438E-2</v>
      </c>
      <c r="I90" s="554">
        <v>1.1031201952446017E-2</v>
      </c>
      <c r="J90" s="518">
        <v>3.4692107545533391E-4</v>
      </c>
      <c r="K90" s="518">
        <v>3.7050554006510853E-3</v>
      </c>
      <c r="L90" s="518">
        <v>1.1633117513187375E-2</v>
      </c>
      <c r="M90" s="555">
        <v>1.0089724056204502E-2</v>
      </c>
      <c r="N90" s="518">
        <v>3.3461355369761841E-3</v>
      </c>
      <c r="O90" s="518">
        <v>7.782381755852702E-2</v>
      </c>
      <c r="P90" s="518">
        <v>3.0737165240416756E-2</v>
      </c>
      <c r="Q90" s="518">
        <v>3.8882588974180045E-2</v>
      </c>
      <c r="R90" s="518">
        <v>4.2076042234670104E-2</v>
      </c>
      <c r="S90" s="554">
        <v>2.620194269855522E-2</v>
      </c>
      <c r="T90" s="518">
        <v>3.1904293691438906E-2</v>
      </c>
      <c r="U90" s="518">
        <v>4.9475409034214581E-2</v>
      </c>
      <c r="V90" s="518">
        <v>8.5415558057785838E-3</v>
      </c>
      <c r="W90" s="555">
        <v>8.8467051166873541E-3</v>
      </c>
      <c r="X90" s="518">
        <v>8.7894794648434554E-2</v>
      </c>
      <c r="Y90" s="518">
        <v>9.3803227160148435E-4</v>
      </c>
      <c r="Z90" s="518">
        <v>7.3508043147511837E-4</v>
      </c>
      <c r="AA90" s="518">
        <v>1.6544421772459052E-4</v>
      </c>
      <c r="AB90" s="518">
        <v>1.9217473287240728E-3</v>
      </c>
      <c r="AC90" s="554">
        <v>1.0183533554743062E-4</v>
      </c>
      <c r="AD90" s="518">
        <v>3.061792425348666E-4</v>
      </c>
      <c r="AE90" s="518">
        <v>2.4247898283887999E-3</v>
      </c>
      <c r="AF90" s="518">
        <v>5.4605845081863642E-4</v>
      </c>
      <c r="AG90" s="555">
        <v>3.1252887064630655E-3</v>
      </c>
      <c r="AH90" s="518">
        <v>2.3038697923681654E-4</v>
      </c>
      <c r="AI90" s="518">
        <v>3.8073509589856398E-4</v>
      </c>
      <c r="AJ90" s="518">
        <v>8.6611603444380284E-4</v>
      </c>
      <c r="AK90" s="518">
        <v>1.5105068095159705E-3</v>
      </c>
      <c r="AL90" s="555">
        <v>1.7176025929695998E-3</v>
      </c>
      <c r="AM90" s="518">
        <v>4.1679071152128612E-4</v>
      </c>
      <c r="AN90" s="556">
        <v>2.6673732556085497E-3</v>
      </c>
      <c r="AO90" s="149"/>
    </row>
    <row r="91" spans="2:41" ht="13" customHeight="1">
      <c r="B91" s="551" t="s">
        <v>74</v>
      </c>
      <c r="C91" s="557" t="s">
        <v>578</v>
      </c>
      <c r="D91" s="553">
        <v>0</v>
      </c>
      <c r="E91" s="518">
        <v>2.2799817601459188E-3</v>
      </c>
      <c r="F91" s="518">
        <v>0</v>
      </c>
      <c r="G91" s="518">
        <v>0</v>
      </c>
      <c r="H91" s="518">
        <v>1.8261054107009776E-4</v>
      </c>
      <c r="I91" s="554">
        <v>5.9021947311107636E-6</v>
      </c>
      <c r="J91" s="518">
        <v>0</v>
      </c>
      <c r="K91" s="518">
        <v>3.6349834308988188E-4</v>
      </c>
      <c r="L91" s="518">
        <v>2.0746961170015703E-3</v>
      </c>
      <c r="M91" s="555">
        <v>1.3543253766717454E-3</v>
      </c>
      <c r="N91" s="518">
        <v>4.6217341670941775E-6</v>
      </c>
      <c r="O91" s="518">
        <v>6.9294408279273363E-4</v>
      </c>
      <c r="P91" s="518">
        <v>0.19164461053903548</v>
      </c>
      <c r="Q91" s="518">
        <v>4.571333673305062E-2</v>
      </c>
      <c r="R91" s="518">
        <v>1.6358498983790215E-2</v>
      </c>
      <c r="S91" s="554">
        <v>1.9680933075757988E-3</v>
      </c>
      <c r="T91" s="518">
        <v>3.3534276970965268E-2</v>
      </c>
      <c r="U91" s="518">
        <v>1.3940179510381766E-3</v>
      </c>
      <c r="V91" s="518">
        <v>7.4420117931485279E-3</v>
      </c>
      <c r="W91" s="555">
        <v>4.5262212224912046E-4</v>
      </c>
      <c r="X91" s="518">
        <v>6.147161185362137E-3</v>
      </c>
      <c r="Y91" s="518">
        <v>0</v>
      </c>
      <c r="Z91" s="518">
        <v>1.3846863941740601E-2</v>
      </c>
      <c r="AA91" s="518">
        <v>0</v>
      </c>
      <c r="AB91" s="518">
        <v>3.1426775612822126E-6</v>
      </c>
      <c r="AC91" s="554">
        <v>0</v>
      </c>
      <c r="AD91" s="518">
        <v>0</v>
      </c>
      <c r="AE91" s="518">
        <v>1.1116514972556103E-4</v>
      </c>
      <c r="AF91" s="518">
        <v>0</v>
      </c>
      <c r="AG91" s="555">
        <v>2.3492457337433514E-4</v>
      </c>
      <c r="AH91" s="518">
        <v>0</v>
      </c>
      <c r="AI91" s="518">
        <v>0</v>
      </c>
      <c r="AJ91" s="518">
        <v>0</v>
      </c>
      <c r="AK91" s="518">
        <v>1.0973976570459915E-2</v>
      </c>
      <c r="AL91" s="555">
        <v>6.5390961661279177E-6</v>
      </c>
      <c r="AM91" s="518">
        <v>0</v>
      </c>
      <c r="AN91" s="556">
        <v>0</v>
      </c>
      <c r="AO91" s="149"/>
    </row>
    <row r="92" spans="2:41" ht="13" customHeight="1">
      <c r="B92" s="551" t="s">
        <v>75</v>
      </c>
      <c r="C92" s="557" t="s">
        <v>579</v>
      </c>
      <c r="D92" s="553">
        <v>0</v>
      </c>
      <c r="E92" s="518">
        <v>4.5599635202918376E-4</v>
      </c>
      <c r="F92" s="518">
        <v>0</v>
      </c>
      <c r="G92" s="518">
        <v>0</v>
      </c>
      <c r="H92" s="518">
        <v>1.6780428098333309E-4</v>
      </c>
      <c r="I92" s="554">
        <v>0</v>
      </c>
      <c r="J92" s="518">
        <v>0</v>
      </c>
      <c r="K92" s="518">
        <v>2.824776280638239E-3</v>
      </c>
      <c r="L92" s="518">
        <v>1.1890690330434168E-3</v>
      </c>
      <c r="M92" s="555">
        <v>1.5461881383669093E-3</v>
      </c>
      <c r="N92" s="518">
        <v>1.7562589834957873E-4</v>
      </c>
      <c r="O92" s="518">
        <v>3.9717526696656685E-4</v>
      </c>
      <c r="P92" s="518">
        <v>6.3612215738124544E-3</v>
      </c>
      <c r="Q92" s="518">
        <v>0.19592772022116056</v>
      </c>
      <c r="R92" s="518">
        <v>2.1216477469885491E-3</v>
      </c>
      <c r="S92" s="554">
        <v>2.5848230076456345E-3</v>
      </c>
      <c r="T92" s="518">
        <v>1.6891358985414279E-3</v>
      </c>
      <c r="U92" s="518">
        <v>9.0488884541074614E-4</v>
      </c>
      <c r="V92" s="518">
        <v>8.2024807359300993E-4</v>
      </c>
      <c r="W92" s="555">
        <v>1.1658448603386437E-4</v>
      </c>
      <c r="X92" s="518">
        <v>6.3496639826465399E-5</v>
      </c>
      <c r="Y92" s="518">
        <v>8.2283532596621433E-6</v>
      </c>
      <c r="Z92" s="518">
        <v>3.5899276885994151E-4</v>
      </c>
      <c r="AA92" s="518">
        <v>0</v>
      </c>
      <c r="AB92" s="518">
        <v>1.5713387806411063E-6</v>
      </c>
      <c r="AC92" s="554">
        <v>0</v>
      </c>
      <c r="AD92" s="518">
        <v>0</v>
      </c>
      <c r="AE92" s="518">
        <v>5.0950693624215476E-5</v>
      </c>
      <c r="AF92" s="518">
        <v>4.512879758831706E-6</v>
      </c>
      <c r="AG92" s="555">
        <v>1.8477213636183664E-5</v>
      </c>
      <c r="AH92" s="518">
        <v>0</v>
      </c>
      <c r="AI92" s="518">
        <v>0</v>
      </c>
      <c r="AJ92" s="518">
        <v>0</v>
      </c>
      <c r="AK92" s="518">
        <v>1.7307427066324373E-2</v>
      </c>
      <c r="AL92" s="555">
        <v>4.3593974440852782E-6</v>
      </c>
      <c r="AM92" s="518">
        <v>0</v>
      </c>
      <c r="AN92" s="556">
        <v>0</v>
      </c>
      <c r="AO92" s="149"/>
    </row>
    <row r="93" spans="2:41" ht="13" customHeight="1">
      <c r="B93" s="551" t="s">
        <v>76</v>
      </c>
      <c r="C93" s="557" t="s">
        <v>580</v>
      </c>
      <c r="D93" s="553">
        <v>1.3537478509252866E-5</v>
      </c>
      <c r="E93" s="518">
        <v>0</v>
      </c>
      <c r="F93" s="518">
        <v>0</v>
      </c>
      <c r="G93" s="518">
        <v>0</v>
      </c>
      <c r="H93" s="518">
        <v>0</v>
      </c>
      <c r="I93" s="554">
        <v>0</v>
      </c>
      <c r="J93" s="518">
        <v>0</v>
      </c>
      <c r="K93" s="518">
        <v>0</v>
      </c>
      <c r="L93" s="518">
        <v>0</v>
      </c>
      <c r="M93" s="555">
        <v>0</v>
      </c>
      <c r="N93" s="518">
        <v>0</v>
      </c>
      <c r="O93" s="518">
        <v>1.4084229325055562E-5</v>
      </c>
      <c r="P93" s="518">
        <v>3.2997794188622492E-3</v>
      </c>
      <c r="Q93" s="518">
        <v>4.540971066616566E-3</v>
      </c>
      <c r="R93" s="518">
        <v>5.7190303871511423E-2</v>
      </c>
      <c r="S93" s="554">
        <v>5.74405112810141E-5</v>
      </c>
      <c r="T93" s="518">
        <v>1.3933728034660805E-4</v>
      </c>
      <c r="U93" s="518">
        <v>1.6385825038518916E-3</v>
      </c>
      <c r="V93" s="518">
        <v>1.9501716445042888E-4</v>
      </c>
      <c r="W93" s="555">
        <v>6.8579109431684914E-5</v>
      </c>
      <c r="X93" s="518">
        <v>1.716125400715281E-4</v>
      </c>
      <c r="Y93" s="518">
        <v>0</v>
      </c>
      <c r="Z93" s="518">
        <v>1.3675915004188248E-4</v>
      </c>
      <c r="AA93" s="518">
        <v>2.7574036287431753E-5</v>
      </c>
      <c r="AB93" s="518">
        <v>4.9025769956002516E-4</v>
      </c>
      <c r="AC93" s="554">
        <v>9.855032472331996E-6</v>
      </c>
      <c r="AD93" s="518">
        <v>0</v>
      </c>
      <c r="AE93" s="518">
        <v>1.8527524954260174E-5</v>
      </c>
      <c r="AF93" s="518">
        <v>3.1590158311821938E-5</v>
      </c>
      <c r="AG93" s="555">
        <v>2.6818355791946575E-3</v>
      </c>
      <c r="AH93" s="518">
        <v>0</v>
      </c>
      <c r="AI93" s="518">
        <v>1.0877937203508015E-2</v>
      </c>
      <c r="AJ93" s="518">
        <v>0</v>
      </c>
      <c r="AK93" s="518">
        <v>5.1588590445766358E-3</v>
      </c>
      <c r="AL93" s="555">
        <v>3.0079842364188423E-4</v>
      </c>
      <c r="AM93" s="518">
        <v>2.3459362905626675E-2</v>
      </c>
      <c r="AN93" s="556">
        <v>0</v>
      </c>
      <c r="AO93" s="149"/>
    </row>
    <row r="94" spans="2:41" ht="13" customHeight="1">
      <c r="B94" s="558" t="s">
        <v>77</v>
      </c>
      <c r="C94" s="559" t="s">
        <v>287</v>
      </c>
      <c r="D94" s="560">
        <v>0</v>
      </c>
      <c r="E94" s="519">
        <v>0</v>
      </c>
      <c r="F94" s="519">
        <v>0</v>
      </c>
      <c r="G94" s="519">
        <v>0</v>
      </c>
      <c r="H94" s="519">
        <v>9.8708400578431226E-6</v>
      </c>
      <c r="I94" s="561">
        <v>3.934796487407176E-6</v>
      </c>
      <c r="J94" s="519">
        <v>0</v>
      </c>
      <c r="K94" s="519">
        <v>0</v>
      </c>
      <c r="L94" s="519">
        <v>0</v>
      </c>
      <c r="M94" s="562">
        <v>0</v>
      </c>
      <c r="N94" s="519">
        <v>2.4495191085599136E-4</v>
      </c>
      <c r="O94" s="519">
        <v>1.3239175565552229E-3</v>
      </c>
      <c r="P94" s="519">
        <v>1.7915812128268347E-2</v>
      </c>
      <c r="Q94" s="519">
        <v>1.3596073326533899E-2</v>
      </c>
      <c r="R94" s="519">
        <v>0.1215188618450404</v>
      </c>
      <c r="S94" s="561">
        <v>0.31421168944636418</v>
      </c>
      <c r="T94" s="519">
        <v>0.18982732693258178</v>
      </c>
      <c r="U94" s="519">
        <v>0.32069749810462472</v>
      </c>
      <c r="V94" s="519">
        <v>9.5244815140387851E-3</v>
      </c>
      <c r="W94" s="562">
        <v>1.054746703059314E-2</v>
      </c>
      <c r="X94" s="519">
        <v>3.6210245955092433E-4</v>
      </c>
      <c r="Y94" s="519">
        <v>0</v>
      </c>
      <c r="Z94" s="519">
        <v>3.418978751047062E-5</v>
      </c>
      <c r="AA94" s="519">
        <v>0</v>
      </c>
      <c r="AB94" s="519">
        <v>2.8284098051539912E-5</v>
      </c>
      <c r="AC94" s="561">
        <v>3.2850108241106656E-5</v>
      </c>
      <c r="AD94" s="519">
        <v>0</v>
      </c>
      <c r="AE94" s="519">
        <v>2.3159406192825217E-6</v>
      </c>
      <c r="AF94" s="519">
        <v>3.2041446287705113E-4</v>
      </c>
      <c r="AG94" s="562">
        <v>1.3356385857012762E-3</v>
      </c>
      <c r="AH94" s="519">
        <v>1.4744766671156259E-3</v>
      </c>
      <c r="AI94" s="519">
        <v>1.4587551566994788E-6</v>
      </c>
      <c r="AJ94" s="519">
        <v>0</v>
      </c>
      <c r="AK94" s="519">
        <v>1.7670037684809063E-2</v>
      </c>
      <c r="AL94" s="562">
        <v>8.7187948881705564E-6</v>
      </c>
      <c r="AM94" s="519">
        <v>3.2033343256921705E-2</v>
      </c>
      <c r="AN94" s="563">
        <v>0</v>
      </c>
      <c r="AO94" s="149"/>
    </row>
    <row r="95" spans="2:41" ht="13" customHeight="1">
      <c r="B95" s="551" t="s">
        <v>78</v>
      </c>
      <c r="C95" s="557" t="s">
        <v>60</v>
      </c>
      <c r="D95" s="553">
        <v>0</v>
      </c>
      <c r="E95" s="518">
        <v>1.3679890560875513E-3</v>
      </c>
      <c r="F95" s="518">
        <v>0</v>
      </c>
      <c r="G95" s="518">
        <v>0</v>
      </c>
      <c r="H95" s="518">
        <v>1.1351466066519592E-4</v>
      </c>
      <c r="I95" s="554">
        <v>3.934796487407176E-6</v>
      </c>
      <c r="J95" s="518">
        <v>0</v>
      </c>
      <c r="K95" s="518">
        <v>3.0656486766616543E-5</v>
      </c>
      <c r="L95" s="518">
        <v>3.5283947568053915E-6</v>
      </c>
      <c r="M95" s="555">
        <v>0</v>
      </c>
      <c r="N95" s="518">
        <v>2.7730405002565061E-5</v>
      </c>
      <c r="O95" s="518">
        <v>6.1125555270741142E-4</v>
      </c>
      <c r="P95" s="518">
        <v>2.896989442850895E-2</v>
      </c>
      <c r="Q95" s="518">
        <v>2.2253609962960975E-2</v>
      </c>
      <c r="R95" s="518">
        <v>2.143954791057354E-2</v>
      </c>
      <c r="S95" s="554">
        <v>8.6553780946075458E-3</v>
      </c>
      <c r="T95" s="518">
        <v>0.10166363454723271</v>
      </c>
      <c r="U95" s="518">
        <v>1.2668443835750446E-2</v>
      </c>
      <c r="V95" s="518">
        <v>4.6311186635346321E-2</v>
      </c>
      <c r="W95" s="555">
        <v>1.1109815727932957E-3</v>
      </c>
      <c r="X95" s="518">
        <v>7.7877770684459452E-3</v>
      </c>
      <c r="Y95" s="518">
        <v>0</v>
      </c>
      <c r="Z95" s="518">
        <v>3.0770808759423559E-4</v>
      </c>
      <c r="AA95" s="518">
        <v>0</v>
      </c>
      <c r="AB95" s="518">
        <v>1.5399120050282842E-4</v>
      </c>
      <c r="AC95" s="554">
        <v>3.2850108241106655E-6</v>
      </c>
      <c r="AD95" s="518">
        <v>9.9167366003195661E-6</v>
      </c>
      <c r="AE95" s="518">
        <v>1.2506079344125616E-4</v>
      </c>
      <c r="AF95" s="518">
        <v>5.8667436864812174E-5</v>
      </c>
      <c r="AG95" s="555">
        <v>1.3646742071295648E-3</v>
      </c>
      <c r="AH95" s="518">
        <v>5.511565426357688E-4</v>
      </c>
      <c r="AI95" s="518">
        <v>5.689145111127968E-5</v>
      </c>
      <c r="AJ95" s="518">
        <v>0</v>
      </c>
      <c r="AK95" s="518">
        <v>7.8751017756797277E-3</v>
      </c>
      <c r="AL95" s="555">
        <v>1.2642252587847307E-4</v>
      </c>
      <c r="AM95" s="518">
        <v>0</v>
      </c>
      <c r="AN95" s="556">
        <v>2.1197668256491787E-4</v>
      </c>
      <c r="AO95" s="149"/>
    </row>
    <row r="96" spans="2:41" ht="13" customHeight="1">
      <c r="B96" s="551" t="s">
        <v>80</v>
      </c>
      <c r="C96" s="557" t="s">
        <v>959</v>
      </c>
      <c r="D96" s="553">
        <v>0</v>
      </c>
      <c r="E96" s="518">
        <v>0</v>
      </c>
      <c r="F96" s="518">
        <v>8.4351170794250629E-6</v>
      </c>
      <c r="G96" s="518">
        <v>0</v>
      </c>
      <c r="H96" s="518">
        <v>0</v>
      </c>
      <c r="I96" s="554">
        <v>3.8364265752219961E-5</v>
      </c>
      <c r="J96" s="518">
        <v>0</v>
      </c>
      <c r="K96" s="518">
        <v>1.0218828922205515E-5</v>
      </c>
      <c r="L96" s="518">
        <v>0</v>
      </c>
      <c r="M96" s="555">
        <v>0</v>
      </c>
      <c r="N96" s="518">
        <v>0</v>
      </c>
      <c r="O96" s="518">
        <v>4.5069533840177797E-5</v>
      </c>
      <c r="P96" s="518">
        <v>3.2223198080908351E-3</v>
      </c>
      <c r="Q96" s="518">
        <v>1.5432927156583821E-4</v>
      </c>
      <c r="R96" s="518">
        <v>0</v>
      </c>
      <c r="S96" s="554">
        <v>2.1162293629847299E-5</v>
      </c>
      <c r="T96" s="518">
        <v>1.5774031737351857E-5</v>
      </c>
      <c r="U96" s="518">
        <v>5.0991709261659614E-2</v>
      </c>
      <c r="V96" s="518">
        <v>6.3101282507352346E-3</v>
      </c>
      <c r="W96" s="555">
        <v>2.0573732829505478E-5</v>
      </c>
      <c r="X96" s="518">
        <v>1.4964613494237251E-3</v>
      </c>
      <c r="Y96" s="518">
        <v>0</v>
      </c>
      <c r="Z96" s="518">
        <v>0</v>
      </c>
      <c r="AA96" s="518">
        <v>4.1361054431147631E-5</v>
      </c>
      <c r="AB96" s="518">
        <v>1.7127592708988059E-4</v>
      </c>
      <c r="AC96" s="554">
        <v>8.5410281426877296E-5</v>
      </c>
      <c r="AD96" s="518">
        <v>3.2229393951038592E-5</v>
      </c>
      <c r="AE96" s="518">
        <v>7.6426040436323211E-5</v>
      </c>
      <c r="AF96" s="518">
        <v>5.8667436864812174E-5</v>
      </c>
      <c r="AG96" s="555">
        <v>1.3620346051815386E-3</v>
      </c>
      <c r="AH96" s="518">
        <v>1.3114335741172634E-4</v>
      </c>
      <c r="AI96" s="518">
        <v>1.604630672369427E-5</v>
      </c>
      <c r="AJ96" s="518">
        <v>2.5104812592573997E-5</v>
      </c>
      <c r="AK96" s="518">
        <v>1.2435542069505559E-3</v>
      </c>
      <c r="AL96" s="555">
        <v>4.5773673162895425E-5</v>
      </c>
      <c r="AM96" s="518">
        <v>0</v>
      </c>
      <c r="AN96" s="556">
        <v>0</v>
      </c>
      <c r="AO96" s="149"/>
    </row>
    <row r="97" spans="2:41" ht="13" customHeight="1">
      <c r="B97" s="551" t="s">
        <v>81</v>
      </c>
      <c r="C97" s="557" t="s">
        <v>61</v>
      </c>
      <c r="D97" s="553">
        <v>5.414991403701147E-4</v>
      </c>
      <c r="E97" s="518">
        <v>0</v>
      </c>
      <c r="F97" s="518">
        <v>0</v>
      </c>
      <c r="G97" s="518">
        <v>0</v>
      </c>
      <c r="H97" s="518">
        <v>0</v>
      </c>
      <c r="I97" s="554">
        <v>0</v>
      </c>
      <c r="J97" s="518">
        <v>0</v>
      </c>
      <c r="K97" s="518">
        <v>0</v>
      </c>
      <c r="L97" s="518">
        <v>0</v>
      </c>
      <c r="M97" s="555">
        <v>0</v>
      </c>
      <c r="N97" s="518">
        <v>0</v>
      </c>
      <c r="O97" s="518">
        <v>0</v>
      </c>
      <c r="P97" s="518">
        <v>0</v>
      </c>
      <c r="Q97" s="518">
        <v>5.8712222878308019E-4</v>
      </c>
      <c r="R97" s="518">
        <v>0</v>
      </c>
      <c r="S97" s="554">
        <v>0</v>
      </c>
      <c r="T97" s="518">
        <v>0</v>
      </c>
      <c r="U97" s="518">
        <v>0</v>
      </c>
      <c r="V97" s="518">
        <v>0.42095483931663635</v>
      </c>
      <c r="W97" s="555">
        <v>0</v>
      </c>
      <c r="X97" s="518">
        <v>0</v>
      </c>
      <c r="Y97" s="518">
        <v>0</v>
      </c>
      <c r="Z97" s="518">
        <v>0</v>
      </c>
      <c r="AA97" s="518">
        <v>0</v>
      </c>
      <c r="AB97" s="518">
        <v>0</v>
      </c>
      <c r="AC97" s="554">
        <v>0</v>
      </c>
      <c r="AD97" s="518">
        <v>0</v>
      </c>
      <c r="AE97" s="518">
        <v>6.3340975937376965E-3</v>
      </c>
      <c r="AF97" s="518">
        <v>0</v>
      </c>
      <c r="AG97" s="555">
        <v>5.8467183148781165E-3</v>
      </c>
      <c r="AH97" s="518">
        <v>9.3926999227317515E-5</v>
      </c>
      <c r="AI97" s="518">
        <v>0</v>
      </c>
      <c r="AJ97" s="518">
        <v>0</v>
      </c>
      <c r="AK97" s="518">
        <v>2.6953314439021353E-2</v>
      </c>
      <c r="AL97" s="555">
        <v>2.1796987220426392E-5</v>
      </c>
      <c r="AM97" s="518">
        <v>0</v>
      </c>
      <c r="AN97" s="556">
        <v>0</v>
      </c>
      <c r="AO97" s="149"/>
    </row>
    <row r="98" spans="2:41" ht="13" customHeight="1">
      <c r="B98" s="564" t="s">
        <v>82</v>
      </c>
      <c r="C98" s="565" t="s">
        <v>31</v>
      </c>
      <c r="D98" s="566">
        <v>1.2454480228512638E-3</v>
      </c>
      <c r="E98" s="520">
        <v>3.1919744642042863E-3</v>
      </c>
      <c r="F98" s="520">
        <v>5.5334368041028408E-3</v>
      </c>
      <c r="G98" s="520">
        <v>6.2150963790308057E-3</v>
      </c>
      <c r="H98" s="520">
        <v>9.6783586767151819E-3</v>
      </c>
      <c r="I98" s="567">
        <v>2.548764424717998E-3</v>
      </c>
      <c r="J98" s="520">
        <v>1.7346053772766695E-3</v>
      </c>
      <c r="K98" s="520">
        <v>4.9386140348316081E-3</v>
      </c>
      <c r="L98" s="520">
        <v>1.2741033466824269E-2</v>
      </c>
      <c r="M98" s="568">
        <v>9.288414875007053E-3</v>
      </c>
      <c r="N98" s="520">
        <v>2.3820417897203388E-2</v>
      </c>
      <c r="O98" s="520">
        <v>1.349269169340323E-3</v>
      </c>
      <c r="P98" s="520">
        <v>8.9257305335060488E-4</v>
      </c>
      <c r="Q98" s="520">
        <v>2.8097992377475976E-3</v>
      </c>
      <c r="R98" s="520">
        <v>3.9409111188221883E-3</v>
      </c>
      <c r="S98" s="567">
        <v>2.6059853012754815E-3</v>
      </c>
      <c r="T98" s="520">
        <v>8.0013775987717289E-3</v>
      </c>
      <c r="U98" s="520">
        <v>1.980972877791093E-3</v>
      </c>
      <c r="V98" s="520">
        <v>1.1338435139153077E-3</v>
      </c>
      <c r="W98" s="568">
        <v>4.5241638492082542E-2</v>
      </c>
      <c r="X98" s="520">
        <v>3.1439417341103948E-3</v>
      </c>
      <c r="Y98" s="520">
        <v>4.6325628851897867E-3</v>
      </c>
      <c r="Z98" s="520">
        <v>3.9489204574593567E-3</v>
      </c>
      <c r="AA98" s="520">
        <v>7.0175922351513815E-3</v>
      </c>
      <c r="AB98" s="520">
        <v>5.4132620993086111E-3</v>
      </c>
      <c r="AC98" s="567">
        <v>1.2446906012555312E-2</v>
      </c>
      <c r="AD98" s="520">
        <v>3.3468986026078541E-5</v>
      </c>
      <c r="AE98" s="520">
        <v>1.8481206141874522E-3</v>
      </c>
      <c r="AF98" s="520">
        <v>1.1255122118526273E-2</v>
      </c>
      <c r="AG98" s="568">
        <v>6.5990048700655937E-3</v>
      </c>
      <c r="AH98" s="520">
        <v>1.9848724365018042E-2</v>
      </c>
      <c r="AI98" s="520">
        <v>3.4470384352808686E-3</v>
      </c>
      <c r="AJ98" s="520">
        <v>1.3431074737027088E-2</v>
      </c>
      <c r="AK98" s="520">
        <v>4.4403116226713951E-3</v>
      </c>
      <c r="AL98" s="568">
        <v>4.2504125079831463E-3</v>
      </c>
      <c r="AM98" s="520">
        <v>0.12896695445072939</v>
      </c>
      <c r="AN98" s="569">
        <v>6.3593004769475357E-4</v>
      </c>
      <c r="AO98" s="149"/>
    </row>
    <row r="99" spans="2:41" ht="13" customHeight="1">
      <c r="B99" s="551" t="s">
        <v>84</v>
      </c>
      <c r="C99" s="557" t="s">
        <v>33</v>
      </c>
      <c r="D99" s="553">
        <v>3.3031447562576993E-3</v>
      </c>
      <c r="E99" s="518">
        <v>1.823985408116735E-3</v>
      </c>
      <c r="F99" s="518">
        <v>4.7869289425737227E-4</v>
      </c>
      <c r="G99" s="518">
        <v>3.9107067795592382E-3</v>
      </c>
      <c r="H99" s="518">
        <v>5.0538701096156788E-3</v>
      </c>
      <c r="I99" s="554">
        <v>2.0815073418383959E-3</v>
      </c>
      <c r="J99" s="518">
        <v>1.0581092801387684E-2</v>
      </c>
      <c r="K99" s="518">
        <v>4.7809521028890087E-3</v>
      </c>
      <c r="L99" s="518">
        <v>7.4061005945345168E-3</v>
      </c>
      <c r="M99" s="555">
        <v>5.9138874781332878E-3</v>
      </c>
      <c r="N99" s="518">
        <v>2.9532881327731793E-3</v>
      </c>
      <c r="O99" s="518">
        <v>6.8505691437070254E-3</v>
      </c>
      <c r="P99" s="518">
        <v>2.372647462244398E-3</v>
      </c>
      <c r="Q99" s="518">
        <v>2.5581754254119919E-3</v>
      </c>
      <c r="R99" s="518">
        <v>2.1315619887969069E-3</v>
      </c>
      <c r="S99" s="554">
        <v>4.9308144157544209E-3</v>
      </c>
      <c r="T99" s="518">
        <v>2.7407380143648851E-3</v>
      </c>
      <c r="U99" s="518">
        <v>2.5679278045440093E-3</v>
      </c>
      <c r="V99" s="518">
        <v>7.8398860080574424E-4</v>
      </c>
      <c r="W99" s="555">
        <v>2.1259523923822326E-3</v>
      </c>
      <c r="X99" s="518">
        <v>8.3232081934691128E-4</v>
      </c>
      <c r="Y99" s="518">
        <v>2.4824941784400686E-2</v>
      </c>
      <c r="Z99" s="518">
        <v>4.412192078226234E-2</v>
      </c>
      <c r="AA99" s="518">
        <v>3.9017261346715932E-3</v>
      </c>
      <c r="AB99" s="518">
        <v>3.4585166561910746E-3</v>
      </c>
      <c r="AC99" s="554">
        <v>3.1306153153774644E-3</v>
      </c>
      <c r="AD99" s="518">
        <v>1.3561137300937007E-2</v>
      </c>
      <c r="AE99" s="518">
        <v>1.1195256953611709E-2</v>
      </c>
      <c r="AF99" s="518">
        <v>5.6817156163691176E-3</v>
      </c>
      <c r="AG99" s="555">
        <v>8.8083517005635558E-3</v>
      </c>
      <c r="AH99" s="518">
        <v>6.5890676061729535E-3</v>
      </c>
      <c r="AI99" s="518">
        <v>2.8416550452505848E-3</v>
      </c>
      <c r="AJ99" s="518">
        <v>6.2762031481434989E-4</v>
      </c>
      <c r="AK99" s="518">
        <v>1.3058431475491527E-3</v>
      </c>
      <c r="AL99" s="555">
        <v>3.5267525322649905E-3</v>
      </c>
      <c r="AM99" s="518">
        <v>0</v>
      </c>
      <c r="AN99" s="556">
        <v>1.2806924571630454E-2</v>
      </c>
      <c r="AO99" s="149"/>
    </row>
    <row r="100" spans="2:41" ht="13" customHeight="1">
      <c r="B100" s="551" t="s">
        <v>85</v>
      </c>
      <c r="C100" s="557" t="s">
        <v>985</v>
      </c>
      <c r="D100" s="553">
        <v>1.0450933409143213E-2</v>
      </c>
      <c r="E100" s="518">
        <v>5.4719562243502051E-3</v>
      </c>
      <c r="F100" s="518">
        <v>1.3555233146636075E-2</v>
      </c>
      <c r="G100" s="518">
        <v>2.5220680958385876E-2</v>
      </c>
      <c r="H100" s="518">
        <v>2.0250028378665165E-2</v>
      </c>
      <c r="I100" s="554">
        <v>7.3649553253043809E-3</v>
      </c>
      <c r="J100" s="518">
        <v>2.5845620121422375E-2</v>
      </c>
      <c r="K100" s="518">
        <v>2.6506182391497934E-2</v>
      </c>
      <c r="L100" s="518">
        <v>4.4217843092285165E-2</v>
      </c>
      <c r="M100" s="555">
        <v>3.5844478302578864E-2</v>
      </c>
      <c r="N100" s="518">
        <v>2.6782949498310758E-2</v>
      </c>
      <c r="O100" s="518">
        <v>1.6563053686265341E-2</v>
      </c>
      <c r="P100" s="518">
        <v>1.4157233476375415E-2</v>
      </c>
      <c r="Q100" s="518">
        <v>1.3903054377583338E-2</v>
      </c>
      <c r="R100" s="518">
        <v>6.2905864274029645E-3</v>
      </c>
      <c r="S100" s="554">
        <v>2.7257034195243321E-2</v>
      </c>
      <c r="T100" s="518">
        <v>8.4062444133637601E-3</v>
      </c>
      <c r="U100" s="518">
        <v>7.5325882266624273E-3</v>
      </c>
      <c r="V100" s="518">
        <v>9.7253785929952586E-3</v>
      </c>
      <c r="W100" s="555">
        <v>2.6265798912335325E-2</v>
      </c>
      <c r="X100" s="518">
        <v>2.9997872004503112E-3</v>
      </c>
      <c r="Y100" s="518">
        <v>0.11991179205305642</v>
      </c>
      <c r="Z100" s="518">
        <v>5.9609894524505533E-2</v>
      </c>
      <c r="AA100" s="518">
        <v>9.0759940440081621E-2</v>
      </c>
      <c r="AB100" s="518">
        <v>2.8379949717159021E-2</v>
      </c>
      <c r="AC100" s="554">
        <v>4.730415586719358E-3</v>
      </c>
      <c r="AD100" s="518">
        <v>2.1011085671927081E-3</v>
      </c>
      <c r="AE100" s="518">
        <v>1.2853470437017995E-2</v>
      </c>
      <c r="AF100" s="518">
        <v>8.3443146740798235E-3</v>
      </c>
      <c r="AG100" s="555">
        <v>1.0761657142102971E-2</v>
      </c>
      <c r="AH100" s="518">
        <v>1.2189243409160186E-2</v>
      </c>
      <c r="AI100" s="518">
        <v>1.2052235104651095E-2</v>
      </c>
      <c r="AJ100" s="518">
        <v>1.4184219114804309E-3</v>
      </c>
      <c r="AK100" s="518">
        <v>4.0643533740584359E-3</v>
      </c>
      <c r="AL100" s="555">
        <v>2.5360794630966108E-2</v>
      </c>
      <c r="AM100" s="518">
        <v>0</v>
      </c>
      <c r="AN100" s="556">
        <v>1.4856032503091327E-2</v>
      </c>
      <c r="AO100" s="149"/>
    </row>
    <row r="101" spans="2:41" ht="13" customHeight="1">
      <c r="B101" s="551" t="s">
        <v>87</v>
      </c>
      <c r="C101" s="557" t="s">
        <v>325</v>
      </c>
      <c r="D101" s="553">
        <v>3.2489948422206882E-4</v>
      </c>
      <c r="E101" s="518">
        <v>1.823985408116735E-3</v>
      </c>
      <c r="F101" s="518">
        <v>1.6806970780754438E-3</v>
      </c>
      <c r="G101" s="518">
        <v>1.0508617065994115E-3</v>
      </c>
      <c r="H101" s="518">
        <v>1.8606533509034286E-3</v>
      </c>
      <c r="I101" s="554">
        <v>1.8286966675224849E-3</v>
      </c>
      <c r="J101" s="518">
        <v>1.0407632263660018E-3</v>
      </c>
      <c r="K101" s="518">
        <v>6.2772806236405308E-4</v>
      </c>
      <c r="L101" s="518">
        <v>8.7151350493093168E-4</v>
      </c>
      <c r="M101" s="555">
        <v>1.1398905253653857E-3</v>
      </c>
      <c r="N101" s="518">
        <v>3.9284740420300504E-4</v>
      </c>
      <c r="O101" s="518">
        <v>5.4646809781215577E-4</v>
      </c>
      <c r="P101" s="518">
        <v>3.8968142649619194E-4</v>
      </c>
      <c r="Q101" s="518">
        <v>5.3008749798700953E-4</v>
      </c>
      <c r="R101" s="518">
        <v>3.4204134238834084E-4</v>
      </c>
      <c r="S101" s="554">
        <v>1.9439078291416875E-3</v>
      </c>
      <c r="T101" s="518">
        <v>4.1143932781592755E-4</v>
      </c>
      <c r="U101" s="518">
        <v>2.9347746337645824E-4</v>
      </c>
      <c r="V101" s="518">
        <v>3.0575555431424029E-4</v>
      </c>
      <c r="W101" s="555">
        <v>5.4177496451031089E-4</v>
      </c>
      <c r="X101" s="518">
        <v>8.9066908297123087E-4</v>
      </c>
      <c r="Y101" s="518">
        <v>1.1848828693913488E-3</v>
      </c>
      <c r="Z101" s="518">
        <v>6.2345077525343177E-2</v>
      </c>
      <c r="AA101" s="518">
        <v>1.0574642916230078E-2</v>
      </c>
      <c r="AB101" s="518">
        <v>2.9069767441860465E-3</v>
      </c>
      <c r="AC101" s="554">
        <v>1.051203463715413E-3</v>
      </c>
      <c r="AD101" s="518">
        <v>2.1816820520703046E-4</v>
      </c>
      <c r="AE101" s="518">
        <v>4.7430463882906044E-3</v>
      </c>
      <c r="AF101" s="518">
        <v>3.6689712439301769E-3</v>
      </c>
      <c r="AG101" s="555">
        <v>3.8960524752867268E-3</v>
      </c>
      <c r="AH101" s="518">
        <v>7.606314729880128E-3</v>
      </c>
      <c r="AI101" s="518">
        <v>4.3033277122634626E-3</v>
      </c>
      <c r="AJ101" s="518">
        <v>7.4059197148093289E-4</v>
      </c>
      <c r="AK101" s="518">
        <v>7.6971333739694512E-4</v>
      </c>
      <c r="AL101" s="555">
        <v>6.6873156792268173E-3</v>
      </c>
      <c r="AM101" s="518">
        <v>0</v>
      </c>
      <c r="AN101" s="556">
        <v>7.0658894188305958E-4</v>
      </c>
      <c r="AO101" s="149"/>
    </row>
    <row r="102" spans="2:41" ht="13" customHeight="1">
      <c r="B102" s="551" t="s">
        <v>88</v>
      </c>
      <c r="C102" s="557" t="s">
        <v>327</v>
      </c>
      <c r="D102" s="553">
        <v>1.4891226360178153E-4</v>
      </c>
      <c r="E102" s="518">
        <v>1.823985408116735E-3</v>
      </c>
      <c r="F102" s="518">
        <v>1.2441797692151967E-3</v>
      </c>
      <c r="G102" s="518">
        <v>6.004924037710923E-5</v>
      </c>
      <c r="H102" s="518">
        <v>7.8473178459852828E-4</v>
      </c>
      <c r="I102" s="554">
        <v>2.0638007576450636E-3</v>
      </c>
      <c r="J102" s="518">
        <v>0</v>
      </c>
      <c r="K102" s="518">
        <v>1.0510795462839959E-4</v>
      </c>
      <c r="L102" s="518">
        <v>1.912389958188522E-3</v>
      </c>
      <c r="M102" s="555">
        <v>5.643022402798939E-5</v>
      </c>
      <c r="N102" s="518">
        <v>3.5587353086625166E-4</v>
      </c>
      <c r="O102" s="518">
        <v>1.2957490979051116E-4</v>
      </c>
      <c r="P102" s="518">
        <v>3.1460518836389807E-4</v>
      </c>
      <c r="Q102" s="518">
        <v>1.1742444575661602E-5</v>
      </c>
      <c r="R102" s="518">
        <v>2.2307044068804838E-4</v>
      </c>
      <c r="S102" s="554">
        <v>1.0248596486454621E-3</v>
      </c>
      <c r="T102" s="518">
        <v>2.3661047606027784E-4</v>
      </c>
      <c r="U102" s="518">
        <v>4.4021619506468733E-4</v>
      </c>
      <c r="V102" s="518">
        <v>8.5258760337624692E-5</v>
      </c>
      <c r="W102" s="555">
        <v>6.1035407394199577E-4</v>
      </c>
      <c r="X102" s="518">
        <v>2.5759042264736367E-3</v>
      </c>
      <c r="Y102" s="518">
        <v>2.2627971464070896E-3</v>
      </c>
      <c r="Z102" s="518">
        <v>2.136861719404414E-3</v>
      </c>
      <c r="AA102" s="518">
        <v>0</v>
      </c>
      <c r="AB102" s="518">
        <v>1.436203645505971E-3</v>
      </c>
      <c r="AC102" s="554">
        <v>3.9058778698675811E-3</v>
      </c>
      <c r="AD102" s="518">
        <v>1.1156328675359513E-5</v>
      </c>
      <c r="AE102" s="518">
        <v>8.8607888093749278E-3</v>
      </c>
      <c r="AF102" s="518">
        <v>1.1047529649620016E-2</v>
      </c>
      <c r="AG102" s="555">
        <v>3.4478480645118714E-2</v>
      </c>
      <c r="AH102" s="518">
        <v>7.3085838644048572E-3</v>
      </c>
      <c r="AI102" s="518">
        <v>5.0399990663966996E-3</v>
      </c>
      <c r="AJ102" s="518">
        <v>2.5104812592573997E-5</v>
      </c>
      <c r="AK102" s="518">
        <v>1.4704639191311583E-3</v>
      </c>
      <c r="AL102" s="555">
        <v>1.5347258701902223E-2</v>
      </c>
      <c r="AM102" s="518">
        <v>0</v>
      </c>
      <c r="AN102" s="556">
        <v>1.1040452216922805E-2</v>
      </c>
      <c r="AO102" s="149"/>
    </row>
    <row r="103" spans="2:41" ht="13" customHeight="1">
      <c r="B103" s="551" t="s">
        <v>89</v>
      </c>
      <c r="C103" s="557" t="s">
        <v>37</v>
      </c>
      <c r="D103" s="553">
        <v>4.8125736100393939E-2</v>
      </c>
      <c r="E103" s="518">
        <v>1.2311901504787962E-2</v>
      </c>
      <c r="F103" s="518">
        <v>5.2150111343545448E-2</v>
      </c>
      <c r="G103" s="518">
        <v>7.5309253587942118E-2</v>
      </c>
      <c r="H103" s="518">
        <v>8.5772664682627814E-2</v>
      </c>
      <c r="I103" s="554">
        <v>3.6288660605112676E-2</v>
      </c>
      <c r="J103" s="518">
        <v>3.5559410234171723E-2</v>
      </c>
      <c r="K103" s="518">
        <v>5.5832761565524594E-2</v>
      </c>
      <c r="L103" s="518">
        <v>3.3590318084787324E-2</v>
      </c>
      <c r="M103" s="555">
        <v>3.974944980531573E-2</v>
      </c>
      <c r="N103" s="518">
        <v>2.800308731842362E-2</v>
      </c>
      <c r="O103" s="518">
        <v>3.1886695191925794E-2</v>
      </c>
      <c r="P103" s="518">
        <v>4.7386214810992588E-2</v>
      </c>
      <c r="Q103" s="518">
        <v>4.9128710612485908E-2</v>
      </c>
      <c r="R103" s="518">
        <v>4.7960144747930401E-2</v>
      </c>
      <c r="S103" s="554">
        <v>4.6928897716588515E-2</v>
      </c>
      <c r="T103" s="518">
        <v>6.448818525022873E-2</v>
      </c>
      <c r="U103" s="518">
        <v>4.4021619506468733E-2</v>
      </c>
      <c r="V103" s="518">
        <v>3.53216264235518E-2</v>
      </c>
      <c r="W103" s="555">
        <v>5.9499235342929835E-2</v>
      </c>
      <c r="X103" s="518">
        <v>5.0835066619988059E-2</v>
      </c>
      <c r="Y103" s="518">
        <v>3.1350025919312766E-3</v>
      </c>
      <c r="Z103" s="518">
        <v>2.1471186556575549E-2</v>
      </c>
      <c r="AA103" s="518">
        <v>2.291402415485579E-2</v>
      </c>
      <c r="AB103" s="518">
        <v>8.1175361407919543E-3</v>
      </c>
      <c r="AC103" s="554">
        <v>4.5595950238656036E-3</v>
      </c>
      <c r="AD103" s="518">
        <v>1.0747263290596331E-3</v>
      </c>
      <c r="AE103" s="518">
        <v>2.6466569397160657E-2</v>
      </c>
      <c r="AF103" s="518">
        <v>5.4064299510803836E-3</v>
      </c>
      <c r="AG103" s="555">
        <v>8.9904842349773657E-3</v>
      </c>
      <c r="AH103" s="518">
        <v>2.1117624958353124E-2</v>
      </c>
      <c r="AI103" s="518">
        <v>4.1838556649297753E-2</v>
      </c>
      <c r="AJ103" s="518">
        <v>1.2954083297768182E-2</v>
      </c>
      <c r="AK103" s="518">
        <v>2.0355135945612855E-2</v>
      </c>
      <c r="AL103" s="555">
        <v>4.8768579206982014E-2</v>
      </c>
      <c r="AM103" s="518">
        <v>0.23882107770169694</v>
      </c>
      <c r="AN103" s="556">
        <v>3.5682741565094506E-3</v>
      </c>
      <c r="AO103" s="149"/>
    </row>
    <row r="104" spans="2:41" ht="13" customHeight="1">
      <c r="B104" s="558" t="s">
        <v>91</v>
      </c>
      <c r="C104" s="559" t="s">
        <v>581</v>
      </c>
      <c r="D104" s="560">
        <v>6.7958142116449393E-3</v>
      </c>
      <c r="E104" s="519">
        <v>4.1951664386684906E-2</v>
      </c>
      <c r="F104" s="519">
        <v>4.7784938254942979E-3</v>
      </c>
      <c r="G104" s="519">
        <v>1.6370924157809403E-2</v>
      </c>
      <c r="H104" s="519">
        <v>1.1657462108312727E-2</v>
      </c>
      <c r="I104" s="561">
        <v>5.377883099163757E-3</v>
      </c>
      <c r="J104" s="519">
        <v>3.2957502168256721E-3</v>
      </c>
      <c r="K104" s="519">
        <v>4.6101516766178597E-3</v>
      </c>
      <c r="L104" s="519">
        <v>1.2998606284071061E-2</v>
      </c>
      <c r="M104" s="562">
        <v>9.3109869646182501E-3</v>
      </c>
      <c r="N104" s="519">
        <v>6.7292449472891218E-3</v>
      </c>
      <c r="O104" s="519">
        <v>1.3729306746064162E-2</v>
      </c>
      <c r="P104" s="519">
        <v>6.9880485779011308E-3</v>
      </c>
      <c r="Q104" s="519">
        <v>8.7212813355520957E-3</v>
      </c>
      <c r="R104" s="519">
        <v>1.2829028900014871E-2</v>
      </c>
      <c r="S104" s="561">
        <v>8.6190998769563789E-3</v>
      </c>
      <c r="T104" s="519">
        <v>9.5196281534918447E-3</v>
      </c>
      <c r="U104" s="519">
        <v>1.078529677908484E-2</v>
      </c>
      <c r="V104" s="519">
        <v>5.2399838106353932E-3</v>
      </c>
      <c r="W104" s="562">
        <v>1.986736800235912E-2</v>
      </c>
      <c r="X104" s="519">
        <v>1.0943731680361347E-2</v>
      </c>
      <c r="Y104" s="519">
        <v>2.4355925648599945E-2</v>
      </c>
      <c r="Z104" s="519">
        <v>2.078739080636614E-2</v>
      </c>
      <c r="AA104" s="519">
        <v>3.1985882093420834E-2</v>
      </c>
      <c r="AB104" s="519">
        <v>1.4754871150219987E-2</v>
      </c>
      <c r="AC104" s="561">
        <v>7.1038359071393137E-2</v>
      </c>
      <c r="AD104" s="519">
        <v>6.920270677325506E-2</v>
      </c>
      <c r="AE104" s="519">
        <v>2.3974617290812662E-2</v>
      </c>
      <c r="AF104" s="519">
        <v>7.951694135061466E-3</v>
      </c>
      <c r="AG104" s="562">
        <v>1.5510301046602172E-2</v>
      </c>
      <c r="AH104" s="519">
        <v>7.953667406267944E-3</v>
      </c>
      <c r="AI104" s="519">
        <v>8.0596222407646207E-3</v>
      </c>
      <c r="AJ104" s="519">
        <v>8.6486079381417422E-3</v>
      </c>
      <c r="AK104" s="519">
        <v>1.0620264372060741E-2</v>
      </c>
      <c r="AL104" s="562">
        <v>9.433736069000543E-3</v>
      </c>
      <c r="AM104" s="519">
        <v>0</v>
      </c>
      <c r="AN104" s="563">
        <v>3.0347995053877405E-2</v>
      </c>
      <c r="AO104" s="149"/>
    </row>
    <row r="105" spans="2:41" ht="13" customHeight="1">
      <c r="B105" s="551" t="s">
        <v>92</v>
      </c>
      <c r="C105" s="557" t="s">
        <v>40</v>
      </c>
      <c r="D105" s="553">
        <v>3.2489948422206882E-4</v>
      </c>
      <c r="E105" s="518">
        <v>4.5599635202918376E-3</v>
      </c>
      <c r="F105" s="518">
        <v>3.057729941291585E-3</v>
      </c>
      <c r="G105" s="518">
        <v>4.1433975860205368E-3</v>
      </c>
      <c r="H105" s="518">
        <v>3.4153106600137203E-3</v>
      </c>
      <c r="I105" s="554">
        <v>2.8222327805927966E-3</v>
      </c>
      <c r="J105" s="518">
        <v>2.9488291413703382E-3</v>
      </c>
      <c r="K105" s="518">
        <v>4.0101604356140783E-3</v>
      </c>
      <c r="L105" s="518">
        <v>4.2623008662209128E-3</v>
      </c>
      <c r="M105" s="555">
        <v>2.5506461260651203E-3</v>
      </c>
      <c r="N105" s="518">
        <v>1.5297940093081726E-3</v>
      </c>
      <c r="O105" s="518">
        <v>4.4703343877726355E-3</v>
      </c>
      <c r="P105" s="518">
        <v>4.0565002317829888E-3</v>
      </c>
      <c r="Q105" s="518">
        <v>3.3247893069944709E-3</v>
      </c>
      <c r="R105" s="518">
        <v>2.567788628364646E-3</v>
      </c>
      <c r="S105" s="554">
        <v>1.9106527962947848E-3</v>
      </c>
      <c r="T105" s="518">
        <v>3.6385433207491613E-3</v>
      </c>
      <c r="U105" s="518">
        <v>3.350534373547898E-3</v>
      </c>
      <c r="V105" s="518">
        <v>1.0926841123730061E-3</v>
      </c>
      <c r="W105" s="555">
        <v>4.9582696119108201E-3</v>
      </c>
      <c r="X105" s="518">
        <v>5.6632138223604274E-3</v>
      </c>
      <c r="Y105" s="518">
        <v>1.2721034139437674E-2</v>
      </c>
      <c r="Z105" s="518">
        <v>9.9150383780364799E-4</v>
      </c>
      <c r="AA105" s="518">
        <v>1.9301825401202228E-3</v>
      </c>
      <c r="AB105" s="518">
        <v>3.190131992457574E-2</v>
      </c>
      <c r="AC105" s="554">
        <v>1.4936944217231195E-2</v>
      </c>
      <c r="AD105" s="518">
        <v>3.5873794651656035E-2</v>
      </c>
      <c r="AE105" s="518">
        <v>2.7823710600060215E-2</v>
      </c>
      <c r="AF105" s="518">
        <v>1.4278751556943517E-2</v>
      </c>
      <c r="AG105" s="555">
        <v>3.3866092993176627E-3</v>
      </c>
      <c r="AH105" s="518">
        <v>1.209886082499805E-2</v>
      </c>
      <c r="AI105" s="518">
        <v>1.8132326597774522E-2</v>
      </c>
      <c r="AJ105" s="518">
        <v>6.3013079607360731E-3</v>
      </c>
      <c r="AK105" s="518">
        <v>1.1892738444289216E-2</v>
      </c>
      <c r="AL105" s="555">
        <v>2.7612423410836154E-2</v>
      </c>
      <c r="AM105" s="518">
        <v>0</v>
      </c>
      <c r="AN105" s="556">
        <v>1.6781487369722663E-2</v>
      </c>
      <c r="AO105" s="149"/>
    </row>
    <row r="106" spans="2:41" ht="13" customHeight="1">
      <c r="B106" s="551" t="s">
        <v>93</v>
      </c>
      <c r="C106" s="557" t="s">
        <v>582</v>
      </c>
      <c r="D106" s="553">
        <v>5.2295279481243823E-2</v>
      </c>
      <c r="E106" s="518">
        <v>0.22891016871865025</v>
      </c>
      <c r="F106" s="518">
        <v>3.0845114380187597E-2</v>
      </c>
      <c r="G106" s="518">
        <v>3.0542544886807181E-2</v>
      </c>
      <c r="H106" s="518">
        <v>5.0168544593987674E-2</v>
      </c>
      <c r="I106" s="554">
        <v>1.6920608594972707E-2</v>
      </c>
      <c r="J106" s="518">
        <v>0.11032090199479619</v>
      </c>
      <c r="K106" s="518">
        <v>1.7834776134654968E-2</v>
      </c>
      <c r="L106" s="518">
        <v>5.4915935994919111E-2</v>
      </c>
      <c r="M106" s="555">
        <v>5.3755431409062693E-2</v>
      </c>
      <c r="N106" s="518">
        <v>2.3635548530519621E-2</v>
      </c>
      <c r="O106" s="518">
        <v>3.0103631759373761E-2</v>
      </c>
      <c r="P106" s="518">
        <v>2.2385827512938734E-2</v>
      </c>
      <c r="Q106" s="518">
        <v>2.0933423694240162E-2</v>
      </c>
      <c r="R106" s="518">
        <v>2.3164625985227779E-2</v>
      </c>
      <c r="S106" s="554">
        <v>1.644310215039135E-2</v>
      </c>
      <c r="T106" s="518">
        <v>2.1272596300463756E-2</v>
      </c>
      <c r="U106" s="518">
        <v>2.5141236029249919E-2</v>
      </c>
      <c r="V106" s="518">
        <v>1.7994498359993845E-2</v>
      </c>
      <c r="W106" s="555">
        <v>0.14195189861264462</v>
      </c>
      <c r="X106" s="518">
        <v>4.3850436239076862E-2</v>
      </c>
      <c r="Y106" s="518">
        <v>2.0735450214348604E-2</v>
      </c>
      <c r="Z106" s="518">
        <v>2.6787698514453732E-2</v>
      </c>
      <c r="AA106" s="518">
        <v>0.10019026085038328</v>
      </c>
      <c r="AB106" s="518">
        <v>3.7212445003142677E-2</v>
      </c>
      <c r="AC106" s="554">
        <v>2.9841038326221286E-2</v>
      </c>
      <c r="AD106" s="518">
        <v>1.7465852337312836E-3</v>
      </c>
      <c r="AE106" s="518">
        <v>5.6140716552027604E-2</v>
      </c>
      <c r="AF106" s="518">
        <v>1.7676950015343793E-2</v>
      </c>
      <c r="AG106" s="555">
        <v>3.1796645065924056E-2</v>
      </c>
      <c r="AH106" s="518">
        <v>2.8420892200160208E-2</v>
      </c>
      <c r="AI106" s="518">
        <v>1.6651690113724551E-2</v>
      </c>
      <c r="AJ106" s="518">
        <v>1.4121457083322873E-2</v>
      </c>
      <c r="AK106" s="518">
        <v>1.2210856962346335E-2</v>
      </c>
      <c r="AL106" s="555">
        <v>2.7468563295181339E-2</v>
      </c>
      <c r="AM106" s="518">
        <v>6.1506400714498366E-2</v>
      </c>
      <c r="AN106" s="556">
        <v>4.4762409468291818E-2</v>
      </c>
      <c r="AO106" s="149"/>
    </row>
    <row r="107" spans="2:41" ht="13" customHeight="1">
      <c r="B107" s="551" t="s">
        <v>94</v>
      </c>
      <c r="C107" s="557" t="s">
        <v>494</v>
      </c>
      <c r="D107" s="553">
        <v>2.6939582233413205E-3</v>
      </c>
      <c r="E107" s="518">
        <v>8.6639306885544914E-3</v>
      </c>
      <c r="F107" s="518">
        <v>4.2175585397125313E-3</v>
      </c>
      <c r="G107" s="518">
        <v>3.5429051822494445E-3</v>
      </c>
      <c r="H107" s="518">
        <v>4.441878026029405E-3</v>
      </c>
      <c r="I107" s="554">
        <v>9.1543040279527949E-3</v>
      </c>
      <c r="J107" s="518">
        <v>5.8976582827406764E-3</v>
      </c>
      <c r="K107" s="518">
        <v>3.4160085254229867E-3</v>
      </c>
      <c r="L107" s="518">
        <v>6.3511105622497043E-3</v>
      </c>
      <c r="M107" s="555">
        <v>5.191580610575024E-3</v>
      </c>
      <c r="N107" s="518">
        <v>1.7932328568325408E-3</v>
      </c>
      <c r="O107" s="518">
        <v>6.8477522978420144E-3</v>
      </c>
      <c r="P107" s="518">
        <v>8.0117071264033599E-3</v>
      </c>
      <c r="Q107" s="518">
        <v>1.2455378710612485E-2</v>
      </c>
      <c r="R107" s="518">
        <v>6.0427303821940217E-3</v>
      </c>
      <c r="S107" s="554">
        <v>6.2096215879580505E-3</v>
      </c>
      <c r="T107" s="518">
        <v>7.0181296204767964E-3</v>
      </c>
      <c r="U107" s="518">
        <v>3.4874905231235785E-2</v>
      </c>
      <c r="V107" s="518">
        <v>2.3872452894534912E-3</v>
      </c>
      <c r="W107" s="555">
        <v>5.8635138564090607E-3</v>
      </c>
      <c r="X107" s="518">
        <v>8.4124467143063073E-3</v>
      </c>
      <c r="Y107" s="518">
        <v>1.4292649612033144E-2</v>
      </c>
      <c r="Z107" s="518">
        <v>4.1540591825221809E-2</v>
      </c>
      <c r="AA107" s="518">
        <v>1.2890861964374344E-2</v>
      </c>
      <c r="AB107" s="518">
        <v>3.8453802639849148E-2</v>
      </c>
      <c r="AC107" s="554">
        <v>4.8036713280970263E-2</v>
      </c>
      <c r="AD107" s="518">
        <v>1.7056786952549655E-3</v>
      </c>
      <c r="AE107" s="518">
        <v>9.5463072326825542E-3</v>
      </c>
      <c r="AF107" s="518">
        <v>0.22651948661479865</v>
      </c>
      <c r="AG107" s="555">
        <v>2.7755414483495888E-2</v>
      </c>
      <c r="AH107" s="518">
        <v>3.8935399491021996E-2</v>
      </c>
      <c r="AI107" s="518">
        <v>1.2807870275821425E-2</v>
      </c>
      <c r="AJ107" s="518">
        <v>2.324705646072352E-2</v>
      </c>
      <c r="AK107" s="518">
        <v>2.4975640575015907E-2</v>
      </c>
      <c r="AL107" s="555">
        <v>2.6300244780166484E-2</v>
      </c>
      <c r="AM107" s="518">
        <v>0</v>
      </c>
      <c r="AN107" s="556">
        <v>3.8191132308779366E-2</v>
      </c>
      <c r="AO107" s="149"/>
    </row>
    <row r="108" spans="2:41" ht="13" customHeight="1">
      <c r="B108" s="564" t="s">
        <v>95</v>
      </c>
      <c r="C108" s="565" t="s">
        <v>44</v>
      </c>
      <c r="D108" s="566">
        <v>0</v>
      </c>
      <c r="E108" s="520">
        <v>0</v>
      </c>
      <c r="F108" s="520">
        <v>0</v>
      </c>
      <c r="G108" s="520">
        <v>0</v>
      </c>
      <c r="H108" s="520">
        <v>0</v>
      </c>
      <c r="I108" s="567">
        <v>0</v>
      </c>
      <c r="J108" s="520">
        <v>0</v>
      </c>
      <c r="K108" s="520">
        <v>0</v>
      </c>
      <c r="L108" s="520">
        <v>0</v>
      </c>
      <c r="M108" s="568">
        <v>0</v>
      </c>
      <c r="N108" s="520">
        <v>0</v>
      </c>
      <c r="O108" s="520">
        <v>0</v>
      </c>
      <c r="P108" s="520">
        <v>0</v>
      </c>
      <c r="Q108" s="520">
        <v>0</v>
      </c>
      <c r="R108" s="520">
        <v>0</v>
      </c>
      <c r="S108" s="567">
        <v>0</v>
      </c>
      <c r="T108" s="520">
        <v>0</v>
      </c>
      <c r="U108" s="520">
        <v>0</v>
      </c>
      <c r="V108" s="520">
        <v>0</v>
      </c>
      <c r="W108" s="568">
        <v>0</v>
      </c>
      <c r="X108" s="520">
        <v>0</v>
      </c>
      <c r="Y108" s="520">
        <v>0</v>
      </c>
      <c r="Z108" s="520">
        <v>0</v>
      </c>
      <c r="AA108" s="520">
        <v>0</v>
      </c>
      <c r="AB108" s="520">
        <v>0</v>
      </c>
      <c r="AC108" s="567">
        <v>0</v>
      </c>
      <c r="AD108" s="520">
        <v>0</v>
      </c>
      <c r="AE108" s="520">
        <v>0</v>
      </c>
      <c r="AF108" s="520">
        <v>0</v>
      </c>
      <c r="AG108" s="568">
        <v>0</v>
      </c>
      <c r="AH108" s="520">
        <v>0</v>
      </c>
      <c r="AI108" s="520">
        <v>0</v>
      </c>
      <c r="AJ108" s="520">
        <v>0</v>
      </c>
      <c r="AK108" s="520">
        <v>0</v>
      </c>
      <c r="AL108" s="568">
        <v>0</v>
      </c>
      <c r="AM108" s="520">
        <v>0</v>
      </c>
      <c r="AN108" s="569">
        <v>8.8994877230171354E-2</v>
      </c>
      <c r="AO108" s="149"/>
    </row>
    <row r="109" spans="2:41" ht="13" customHeight="1">
      <c r="B109" s="551" t="s">
        <v>96</v>
      </c>
      <c r="C109" s="557" t="s">
        <v>583</v>
      </c>
      <c r="D109" s="553">
        <v>1.3537478509252866E-5</v>
      </c>
      <c r="E109" s="518">
        <v>9.1199270405836752E-4</v>
      </c>
      <c r="F109" s="518">
        <v>2.0876914771577029E-4</v>
      </c>
      <c r="G109" s="518">
        <v>7.5061550471386537E-6</v>
      </c>
      <c r="H109" s="518">
        <v>1.0857924063627435E-4</v>
      </c>
      <c r="I109" s="554">
        <v>2.1444640856369107E-4</v>
      </c>
      <c r="J109" s="518">
        <v>0</v>
      </c>
      <c r="K109" s="518">
        <v>1.5474226653625496E-4</v>
      </c>
      <c r="L109" s="518">
        <v>4.9397526595275484E-4</v>
      </c>
      <c r="M109" s="555">
        <v>5.0787201625190448E-4</v>
      </c>
      <c r="N109" s="518">
        <v>4.6217341670941771E-5</v>
      </c>
      <c r="O109" s="518">
        <v>4.1407634215663352E-4</v>
      </c>
      <c r="P109" s="518">
        <v>1.0260419211413495E-3</v>
      </c>
      <c r="Q109" s="518">
        <v>4.814402276021257E-4</v>
      </c>
      <c r="R109" s="518">
        <v>3.4204134238834084E-4</v>
      </c>
      <c r="S109" s="554">
        <v>1.599264761455603E-3</v>
      </c>
      <c r="T109" s="518">
        <v>2.3082666442324883E-3</v>
      </c>
      <c r="U109" s="518">
        <v>5.1358556090880193E-4</v>
      </c>
      <c r="V109" s="518">
        <v>2.2637670848265866E-4</v>
      </c>
      <c r="W109" s="555">
        <v>5.4863287545347938E-5</v>
      </c>
      <c r="X109" s="518">
        <v>1.7847704167438922E-4</v>
      </c>
      <c r="Y109" s="518">
        <v>9.6271733138047079E-4</v>
      </c>
      <c r="Z109" s="518">
        <v>8.5474468776176556E-5</v>
      </c>
      <c r="AA109" s="518">
        <v>3.3088843544918105E-4</v>
      </c>
      <c r="AB109" s="518">
        <v>2.1055939660590825E-4</v>
      </c>
      <c r="AC109" s="554">
        <v>1.9381563862252925E-4</v>
      </c>
      <c r="AD109" s="518">
        <v>0</v>
      </c>
      <c r="AE109" s="518">
        <v>7.9899951365246995E-4</v>
      </c>
      <c r="AF109" s="518">
        <v>5.5508421033629981E-3</v>
      </c>
      <c r="AG109" s="555">
        <v>1.0030487402499702E-4</v>
      </c>
      <c r="AH109" s="518">
        <v>0</v>
      </c>
      <c r="AI109" s="518">
        <v>9.6277840342165604E-5</v>
      </c>
      <c r="AJ109" s="518">
        <v>0</v>
      </c>
      <c r="AK109" s="518">
        <v>4.1155192895501406E-4</v>
      </c>
      <c r="AL109" s="555">
        <v>3.9888486613380298E-4</v>
      </c>
      <c r="AM109" s="518">
        <v>0</v>
      </c>
      <c r="AN109" s="556">
        <v>2.1550962727433314E-3</v>
      </c>
      <c r="AO109" s="149"/>
    </row>
    <row r="110" spans="2:41" ht="13" customHeight="1">
      <c r="B110" s="551" t="s">
        <v>97</v>
      </c>
      <c r="C110" s="557" t="s">
        <v>584</v>
      </c>
      <c r="D110" s="553">
        <v>0</v>
      </c>
      <c r="E110" s="518">
        <v>0</v>
      </c>
      <c r="F110" s="518">
        <v>0</v>
      </c>
      <c r="G110" s="518">
        <v>0</v>
      </c>
      <c r="H110" s="518">
        <v>0</v>
      </c>
      <c r="I110" s="554">
        <v>3.934796487407176E-6</v>
      </c>
      <c r="J110" s="518">
        <v>0</v>
      </c>
      <c r="K110" s="518">
        <v>0</v>
      </c>
      <c r="L110" s="518">
        <v>0</v>
      </c>
      <c r="M110" s="555">
        <v>0</v>
      </c>
      <c r="N110" s="518">
        <v>0</v>
      </c>
      <c r="O110" s="518">
        <v>0</v>
      </c>
      <c r="P110" s="518">
        <v>0</v>
      </c>
      <c r="Q110" s="518">
        <v>0</v>
      </c>
      <c r="R110" s="518">
        <v>0</v>
      </c>
      <c r="S110" s="554">
        <v>0</v>
      </c>
      <c r="T110" s="518">
        <v>0</v>
      </c>
      <c r="U110" s="518">
        <v>0</v>
      </c>
      <c r="V110" s="518">
        <v>0</v>
      </c>
      <c r="W110" s="555">
        <v>0</v>
      </c>
      <c r="X110" s="518">
        <v>0</v>
      </c>
      <c r="Y110" s="518">
        <v>0</v>
      </c>
      <c r="Z110" s="518">
        <v>1.0256936253141187E-4</v>
      </c>
      <c r="AA110" s="518">
        <v>0</v>
      </c>
      <c r="AB110" s="518">
        <v>2.0427404148334379E-5</v>
      </c>
      <c r="AC110" s="554">
        <v>9.8550324723319967E-5</v>
      </c>
      <c r="AD110" s="518">
        <v>4.9583683001597831E-6</v>
      </c>
      <c r="AE110" s="518">
        <v>1.0398573380578523E-3</v>
      </c>
      <c r="AF110" s="518">
        <v>4.8287813419499253E-4</v>
      </c>
      <c r="AG110" s="555">
        <v>1.5837611688157426E-5</v>
      </c>
      <c r="AH110" s="518">
        <v>1.5949867793318069E-5</v>
      </c>
      <c r="AI110" s="518">
        <v>1.4222862777819919E-2</v>
      </c>
      <c r="AJ110" s="518">
        <v>0</v>
      </c>
      <c r="AK110" s="518">
        <v>1.3347630128270725E-5</v>
      </c>
      <c r="AL110" s="555">
        <v>1.9617288498383753E-4</v>
      </c>
      <c r="AM110" s="518">
        <v>0</v>
      </c>
      <c r="AN110" s="556">
        <v>1.0598834128245893E-4</v>
      </c>
      <c r="AO110" s="149"/>
    </row>
    <row r="111" spans="2:41" ht="13" customHeight="1">
      <c r="B111" s="551" t="s">
        <v>98</v>
      </c>
      <c r="C111" s="557" t="s">
        <v>960</v>
      </c>
      <c r="D111" s="553">
        <v>1.7463347276936198E-3</v>
      </c>
      <c r="E111" s="518">
        <v>2.2799817601459188E-3</v>
      </c>
      <c r="F111" s="518">
        <v>9.3840677508603824E-4</v>
      </c>
      <c r="G111" s="518">
        <v>7.5812165976100402E-4</v>
      </c>
      <c r="H111" s="518">
        <v>5.478316232102933E-4</v>
      </c>
      <c r="I111" s="554">
        <v>7.6236681943514029E-4</v>
      </c>
      <c r="J111" s="518">
        <v>6.9384215091066782E-4</v>
      </c>
      <c r="K111" s="518">
        <v>4.5108830528021489E-4</v>
      </c>
      <c r="L111" s="518">
        <v>4.4810613411428471E-4</v>
      </c>
      <c r="M111" s="555">
        <v>3.611534337791321E-4</v>
      </c>
      <c r="N111" s="518">
        <v>8.8275122591498787E-4</v>
      </c>
      <c r="O111" s="518">
        <v>2.3943189852594456E-4</v>
      </c>
      <c r="P111" s="518">
        <v>1.4824577815329139E-3</v>
      </c>
      <c r="Q111" s="518">
        <v>6.8609426163508506E-4</v>
      </c>
      <c r="R111" s="518">
        <v>4.3622663956773905E-4</v>
      </c>
      <c r="S111" s="554">
        <v>3.3255032846902897E-4</v>
      </c>
      <c r="T111" s="518">
        <v>2.4318298928417443E-4</v>
      </c>
      <c r="U111" s="518">
        <v>2.4456455281371517E-5</v>
      </c>
      <c r="V111" s="518">
        <v>7.3498931325538533E-5</v>
      </c>
      <c r="W111" s="555">
        <v>9.3953379921408336E-4</v>
      </c>
      <c r="X111" s="518">
        <v>8.9066908297123087E-4</v>
      </c>
      <c r="Y111" s="518">
        <v>2.7153565756885076E-3</v>
      </c>
      <c r="Z111" s="518">
        <v>6.2396362206608887E-3</v>
      </c>
      <c r="AA111" s="518">
        <v>2.4403022114377103E-3</v>
      </c>
      <c r="AB111" s="518">
        <v>6.0810810810810808E-4</v>
      </c>
      <c r="AC111" s="554">
        <v>2.9400846875790457E-3</v>
      </c>
      <c r="AD111" s="518">
        <v>1.2148002335391469E-4</v>
      </c>
      <c r="AE111" s="518">
        <v>1.5030454619143565E-3</v>
      </c>
      <c r="AF111" s="518">
        <v>1.1417585789844215E-3</v>
      </c>
      <c r="AG111" s="555">
        <v>2.6396019480262377E-6</v>
      </c>
      <c r="AH111" s="518">
        <v>2.895787108253525E-3</v>
      </c>
      <c r="AI111" s="518">
        <v>1.0488449576669253E-3</v>
      </c>
      <c r="AJ111" s="518">
        <v>0</v>
      </c>
      <c r="AK111" s="518">
        <v>1.650656925862813E-3</v>
      </c>
      <c r="AL111" s="555">
        <v>4.1937403412100381E-3</v>
      </c>
      <c r="AM111" s="518">
        <v>0</v>
      </c>
      <c r="AN111" s="556">
        <v>2.1197668256491787E-4</v>
      </c>
      <c r="AO111" s="149"/>
    </row>
    <row r="112" spans="2:41" ht="13" customHeight="1">
      <c r="B112" s="551" t="s">
        <v>497</v>
      </c>
      <c r="C112" s="557" t="s">
        <v>585</v>
      </c>
      <c r="D112" s="553">
        <v>3.9312837590870321E-2</v>
      </c>
      <c r="E112" s="518">
        <v>3.9215686274509803E-2</v>
      </c>
      <c r="F112" s="518">
        <v>4.235061407652338E-2</v>
      </c>
      <c r="G112" s="518">
        <v>2.6526751936588003E-2</v>
      </c>
      <c r="H112" s="518">
        <v>3.4439360961814658E-2</v>
      </c>
      <c r="I112" s="554">
        <v>4.259515567530453E-2</v>
      </c>
      <c r="J112" s="518">
        <v>5.1691240242844751E-2</v>
      </c>
      <c r="K112" s="518">
        <v>4.1288448343819797E-2</v>
      </c>
      <c r="L112" s="518">
        <v>5.365982746149639E-2</v>
      </c>
      <c r="M112" s="555">
        <v>2.4197280063201852E-2</v>
      </c>
      <c r="N112" s="518">
        <v>1.8523910541713463E-2</v>
      </c>
      <c r="O112" s="518">
        <v>3.4221860414020006E-2</v>
      </c>
      <c r="P112" s="518">
        <v>5.6290494990746558E-2</v>
      </c>
      <c r="Q112" s="518">
        <v>5.1708693434966986E-2</v>
      </c>
      <c r="R112" s="518">
        <v>3.7565062211867346E-2</v>
      </c>
      <c r="S112" s="554">
        <v>5.4054544300238531E-2</v>
      </c>
      <c r="T112" s="518">
        <v>5.037699935852271E-2</v>
      </c>
      <c r="U112" s="518">
        <v>4.2554232189586441E-2</v>
      </c>
      <c r="V112" s="518">
        <v>3.0133581857719787E-2</v>
      </c>
      <c r="W112" s="555">
        <v>5.1379468786218345E-2</v>
      </c>
      <c r="X112" s="518">
        <v>0.10273241486301887</v>
      </c>
      <c r="Y112" s="518">
        <v>0.17127317309986753</v>
      </c>
      <c r="Z112" s="518">
        <v>0.17783817973571295</v>
      </c>
      <c r="AA112" s="518">
        <v>8.3990514531517124E-2</v>
      </c>
      <c r="AB112" s="518">
        <v>7.4720301697045882E-2</v>
      </c>
      <c r="AC112" s="554">
        <v>0.10353040113267173</v>
      </c>
      <c r="AD112" s="518">
        <v>1.4386705622913611E-2</v>
      </c>
      <c r="AE112" s="518">
        <v>0.15096690520855044</v>
      </c>
      <c r="AF112" s="518">
        <v>0.13719605754824268</v>
      </c>
      <c r="AG112" s="555">
        <v>8.5990312660850748E-2</v>
      </c>
      <c r="AH112" s="518">
        <v>9.9590974501478025E-2</v>
      </c>
      <c r="AI112" s="518">
        <v>4.6432176637744411E-2</v>
      </c>
      <c r="AJ112" s="518">
        <v>2.851906710516406E-2</v>
      </c>
      <c r="AK112" s="518">
        <v>0.11659822298550893</v>
      </c>
      <c r="AL112" s="555">
        <v>3.3940088800925937E-2</v>
      </c>
      <c r="AM112" s="518">
        <v>0</v>
      </c>
      <c r="AN112" s="556">
        <v>2.4836601307189541E-2</v>
      </c>
      <c r="AO112" s="149"/>
    </row>
    <row r="113" spans="2:41" ht="13" customHeight="1">
      <c r="B113" s="564" t="s">
        <v>499</v>
      </c>
      <c r="C113" s="565" t="s">
        <v>586</v>
      </c>
      <c r="D113" s="566">
        <v>1.3537478509252866E-3</v>
      </c>
      <c r="E113" s="520">
        <v>0</v>
      </c>
      <c r="F113" s="520">
        <v>2.446183953033268E-4</v>
      </c>
      <c r="G113" s="520">
        <v>9.7580015612802498E-5</v>
      </c>
      <c r="H113" s="520">
        <v>6.9095880404901856E-5</v>
      </c>
      <c r="I113" s="567">
        <v>1.2689718671888141E-4</v>
      </c>
      <c r="J113" s="520">
        <v>0</v>
      </c>
      <c r="K113" s="520">
        <v>8.6130129487160771E-5</v>
      </c>
      <c r="L113" s="520">
        <v>4.9750366070956014E-4</v>
      </c>
      <c r="M113" s="568">
        <v>1.1286044805597878E-5</v>
      </c>
      <c r="N113" s="520">
        <v>2.3108670835470886E-5</v>
      </c>
      <c r="O113" s="520">
        <v>4.2252687975166685E-5</v>
      </c>
      <c r="P113" s="520">
        <v>8.9376473967016506E-5</v>
      </c>
      <c r="Q113" s="520">
        <v>1.1406946159214128E-4</v>
      </c>
      <c r="R113" s="520">
        <v>1.1401378079611362E-4</v>
      </c>
      <c r="S113" s="567">
        <v>3.3859669807755679E-4</v>
      </c>
      <c r="T113" s="520">
        <v>2.4186848663939513E-4</v>
      </c>
      <c r="U113" s="520">
        <v>0</v>
      </c>
      <c r="V113" s="520">
        <v>7.6438888578560073E-5</v>
      </c>
      <c r="W113" s="568">
        <v>1.8516359546554928E-4</v>
      </c>
      <c r="X113" s="520">
        <v>3.2606382613590342E-4</v>
      </c>
      <c r="Y113" s="520">
        <v>1.7279541845290503E-4</v>
      </c>
      <c r="Z113" s="520">
        <v>4.786570251465887E-4</v>
      </c>
      <c r="AA113" s="520">
        <v>8.2722108862295262E-5</v>
      </c>
      <c r="AB113" s="520">
        <v>5.1382778126964177E-4</v>
      </c>
      <c r="AC113" s="567">
        <v>2.3323576851185725E-4</v>
      </c>
      <c r="AD113" s="520">
        <v>5.7888949904365467E-4</v>
      </c>
      <c r="AE113" s="520">
        <v>5.6045762986637021E-4</v>
      </c>
      <c r="AF113" s="520">
        <v>4.1473364983663375E-3</v>
      </c>
      <c r="AG113" s="568">
        <v>4.1441750584011929E-4</v>
      </c>
      <c r="AH113" s="520">
        <v>9.2278846222007983E-3</v>
      </c>
      <c r="AI113" s="520">
        <v>2.2027202866162131E-2</v>
      </c>
      <c r="AJ113" s="520">
        <v>8.2845881555494185E-4</v>
      </c>
      <c r="AK113" s="520">
        <v>1.1501207960526608E-3</v>
      </c>
      <c r="AL113" s="568">
        <v>1.5652416522988193E-2</v>
      </c>
      <c r="AM113" s="520">
        <v>0</v>
      </c>
      <c r="AN113" s="569">
        <v>3.003003003003003E-3</v>
      </c>
      <c r="AO113" s="149"/>
    </row>
    <row r="114" spans="2:41" ht="13" customHeight="1">
      <c r="B114" s="551" t="s">
        <v>500</v>
      </c>
      <c r="C114" s="557" t="s">
        <v>51</v>
      </c>
      <c r="D114" s="553">
        <v>2.8428704869431018E-4</v>
      </c>
      <c r="E114" s="518">
        <v>1.3679890560875513E-3</v>
      </c>
      <c r="F114" s="518">
        <v>5.8624063702004188E-4</v>
      </c>
      <c r="G114" s="518">
        <v>8.2567705518525191E-4</v>
      </c>
      <c r="H114" s="518">
        <v>8.4889224497450852E-4</v>
      </c>
      <c r="I114" s="554">
        <v>5.1349094160663643E-4</v>
      </c>
      <c r="J114" s="518">
        <v>3.4692107545533391E-4</v>
      </c>
      <c r="K114" s="518">
        <v>1.4452343761404943E-4</v>
      </c>
      <c r="L114" s="518">
        <v>1.4007727184517404E-3</v>
      </c>
      <c r="M114" s="555">
        <v>3.1600925455674061E-4</v>
      </c>
      <c r="N114" s="518">
        <v>2.9116925252693315E-4</v>
      </c>
      <c r="O114" s="518">
        <v>5.8308709405730029E-4</v>
      </c>
      <c r="P114" s="518">
        <v>1.0784761192019993E-3</v>
      </c>
      <c r="Q114" s="518">
        <v>1.1524370604970744E-3</v>
      </c>
      <c r="R114" s="518">
        <v>5.3536905765131607E-4</v>
      </c>
      <c r="S114" s="554">
        <v>2.717843139033246E-3</v>
      </c>
      <c r="T114" s="518">
        <v>9.5169991482022865E-4</v>
      </c>
      <c r="U114" s="518">
        <v>1.0027146665362323E-3</v>
      </c>
      <c r="V114" s="518">
        <v>3.3319515534244133E-4</v>
      </c>
      <c r="W114" s="555">
        <v>1.1864185931681492E-3</v>
      </c>
      <c r="X114" s="518">
        <v>8.4090144635048773E-4</v>
      </c>
      <c r="Y114" s="518">
        <v>1.0696859237560787E-4</v>
      </c>
      <c r="Z114" s="518">
        <v>1.1453578816007658E-3</v>
      </c>
      <c r="AA114" s="518">
        <v>3.7914299895218662E-3</v>
      </c>
      <c r="AB114" s="518">
        <v>1.80389692017599E-3</v>
      </c>
      <c r="AC114" s="554">
        <v>2.8579594169762788E-3</v>
      </c>
      <c r="AD114" s="518">
        <v>1.7850125880575221E-4</v>
      </c>
      <c r="AE114" s="518">
        <v>2.0889784385928344E-3</v>
      </c>
      <c r="AF114" s="518">
        <v>2.3060815567630018E-3</v>
      </c>
      <c r="AG114" s="555">
        <v>2.8006176668558379E-3</v>
      </c>
      <c r="AH114" s="518">
        <v>4.4500131143357415E-3</v>
      </c>
      <c r="AI114" s="518">
        <v>2.3894409466737464E-3</v>
      </c>
      <c r="AJ114" s="518">
        <v>1.6694700374061708E-3</v>
      </c>
      <c r="AK114" s="518">
        <v>1.3214153826988017E-3</v>
      </c>
      <c r="AL114" s="555">
        <v>1.4233432654938434E-3</v>
      </c>
      <c r="AM114" s="518">
        <v>0</v>
      </c>
      <c r="AN114" s="556">
        <v>1.0598834128245893E-4</v>
      </c>
      <c r="AO114" s="149"/>
    </row>
    <row r="115" spans="2:41" ht="13" customHeight="1">
      <c r="B115" s="551" t="s">
        <v>501</v>
      </c>
      <c r="C115" s="557" t="s">
        <v>52</v>
      </c>
      <c r="D115" s="553">
        <v>5.9564905440712612E-3</v>
      </c>
      <c r="E115" s="518">
        <v>1.094391244870041E-2</v>
      </c>
      <c r="F115" s="518">
        <v>2.8131115459882582E-3</v>
      </c>
      <c r="G115" s="518">
        <v>2.6346604215456673E-3</v>
      </c>
      <c r="H115" s="518">
        <v>2.8181248365142116E-3</v>
      </c>
      <c r="I115" s="554">
        <v>8.1647027113698897E-4</v>
      </c>
      <c r="J115" s="518">
        <v>3.0008673026886385E-2</v>
      </c>
      <c r="K115" s="518">
        <v>1.8423088714033373E-3</v>
      </c>
      <c r="L115" s="518">
        <v>5.4760686625619677E-3</v>
      </c>
      <c r="M115" s="555">
        <v>1.3091811974493538E-2</v>
      </c>
      <c r="N115" s="518">
        <v>5.4305376463356578E-3</v>
      </c>
      <c r="O115" s="518">
        <v>5.4027103690913137E-3</v>
      </c>
      <c r="P115" s="518">
        <v>8.1463676805136644E-3</v>
      </c>
      <c r="Q115" s="518">
        <v>6.339242578775028E-3</v>
      </c>
      <c r="R115" s="518">
        <v>2.2753184950180935E-3</v>
      </c>
      <c r="S115" s="554">
        <v>6.3184562409115508E-4</v>
      </c>
      <c r="T115" s="518">
        <v>1.9283753798912642E-3</v>
      </c>
      <c r="U115" s="518">
        <v>1.3451050404754334E-3</v>
      </c>
      <c r="V115" s="518">
        <v>8.9178703341653408E-4</v>
      </c>
      <c r="W115" s="555">
        <v>2.2905422550182765E-3</v>
      </c>
      <c r="X115" s="518">
        <v>1.4326214845171166E-2</v>
      </c>
      <c r="Y115" s="518">
        <v>2.7400416354674941E-3</v>
      </c>
      <c r="Z115" s="518">
        <v>8.0516949587158323E-3</v>
      </c>
      <c r="AA115" s="518">
        <v>1.0147245353774885E-2</v>
      </c>
      <c r="AB115" s="518">
        <v>3.194531741043369E-3</v>
      </c>
      <c r="AC115" s="554">
        <v>8.9056643441640139E-3</v>
      </c>
      <c r="AD115" s="518">
        <v>1.8271587186088803E-3</v>
      </c>
      <c r="AE115" s="518">
        <v>2.3391000254753469E-3</v>
      </c>
      <c r="AF115" s="518">
        <v>4.8423199812264199E-3</v>
      </c>
      <c r="AG115" s="555">
        <v>2.8243740843880743E-4</v>
      </c>
      <c r="AH115" s="518">
        <v>5.3432057107615531E-3</v>
      </c>
      <c r="AI115" s="518">
        <v>3.0298344604648177E-3</v>
      </c>
      <c r="AJ115" s="518">
        <v>4.6067331107373282E-3</v>
      </c>
      <c r="AK115" s="518">
        <v>3.6238815798255021E-3</v>
      </c>
      <c r="AL115" s="555">
        <v>3.4090488012746877E-3</v>
      </c>
      <c r="AM115" s="518">
        <v>4.7633224173861268E-4</v>
      </c>
      <c r="AN115" s="556">
        <v>0</v>
      </c>
      <c r="AO115" s="149"/>
    </row>
    <row r="116" spans="2:41" ht="13" customHeight="1" thickBot="1">
      <c r="B116" s="712" t="s">
        <v>502</v>
      </c>
      <c r="C116" s="592" t="s">
        <v>99</v>
      </c>
      <c r="D116" s="713">
        <v>0.44876741258173253</v>
      </c>
      <c r="E116" s="714">
        <v>0.41176470588235292</v>
      </c>
      <c r="F116" s="714">
        <v>0.54993167555165667</v>
      </c>
      <c r="G116" s="714">
        <v>0.58259773013871374</v>
      </c>
      <c r="H116" s="714">
        <v>0.66439637345336278</v>
      </c>
      <c r="I116" s="715">
        <v>0.37656395864135411</v>
      </c>
      <c r="J116" s="714">
        <v>0.53738074588031226</v>
      </c>
      <c r="K116" s="714">
        <v>0.55490868746441657</v>
      </c>
      <c r="L116" s="714">
        <v>0.48745832083693524</v>
      </c>
      <c r="M116" s="716">
        <v>0.62829411432763393</v>
      </c>
      <c r="N116" s="714">
        <v>0.59331050196654789</v>
      </c>
      <c r="O116" s="714">
        <v>0.5497102874027836</v>
      </c>
      <c r="P116" s="714">
        <v>0.63015419229288794</v>
      </c>
      <c r="Q116" s="714">
        <v>0.64847985667507646</v>
      </c>
      <c r="R116" s="714">
        <v>0.51546126010013382</v>
      </c>
      <c r="S116" s="715">
        <v>0.68154980545805788</v>
      </c>
      <c r="T116" s="714">
        <v>0.74412943118841557</v>
      </c>
      <c r="U116" s="714">
        <v>0.697057888429651</v>
      </c>
      <c r="V116" s="714">
        <v>0.74418451955708564</v>
      </c>
      <c r="W116" s="716">
        <v>0.58085134106448488</v>
      </c>
      <c r="X116" s="714">
        <v>0.52142582562793027</v>
      </c>
      <c r="Y116" s="714">
        <v>0.52005661107042644</v>
      </c>
      <c r="Z116" s="714">
        <v>0.56968733439321673</v>
      </c>
      <c r="AA116" s="714">
        <v>0.45581260684939062</v>
      </c>
      <c r="AB116" s="714">
        <v>0.2741703331238215</v>
      </c>
      <c r="AC116" s="715">
        <v>0.32050865107600529</v>
      </c>
      <c r="AD116" s="714">
        <v>0.14424017344372314</v>
      </c>
      <c r="AE116" s="714">
        <v>0.45104564718960605</v>
      </c>
      <c r="AF116" s="714">
        <v>0.47706554506561727</v>
      </c>
      <c r="AG116" s="716">
        <v>0.27457931343953335</v>
      </c>
      <c r="AH116" s="714">
        <v>0.32693152898977079</v>
      </c>
      <c r="AI116" s="714">
        <v>0.40320284282204938</v>
      </c>
      <c r="AJ116" s="714">
        <v>0.13972083448397057</v>
      </c>
      <c r="AK116" s="714">
        <v>0.32605813337841866</v>
      </c>
      <c r="AL116" s="716">
        <v>0.37554029282072632</v>
      </c>
      <c r="AM116" s="714">
        <v>1</v>
      </c>
      <c r="AN116" s="717">
        <v>0.32379438261791205</v>
      </c>
      <c r="AO116" s="149"/>
    </row>
    <row r="117" spans="2:41" ht="13" customHeight="1">
      <c r="B117" s="183" t="s">
        <v>503</v>
      </c>
      <c r="C117" s="327" t="s">
        <v>100</v>
      </c>
      <c r="D117" s="184">
        <v>2.044159254897183E-3</v>
      </c>
      <c r="E117" s="185">
        <v>2.6903784769721842E-2</v>
      </c>
      <c r="F117" s="185">
        <v>6.1196774411228826E-3</v>
      </c>
      <c r="G117" s="185">
        <v>8.3318321023239054E-3</v>
      </c>
      <c r="H117" s="185">
        <v>1.03693174807642E-2</v>
      </c>
      <c r="I117" s="349">
        <v>9.3579297461761149E-3</v>
      </c>
      <c r="J117" s="185">
        <v>5.2038161318300087E-3</v>
      </c>
      <c r="K117" s="185">
        <v>1.2354564166946467E-2</v>
      </c>
      <c r="L117" s="185">
        <v>1.1463754564860717E-2</v>
      </c>
      <c r="M117" s="350">
        <v>3.4986738897353421E-3</v>
      </c>
      <c r="N117" s="185">
        <v>7.440992009021625E-3</v>
      </c>
      <c r="O117" s="185">
        <v>8.7491232567245159E-3</v>
      </c>
      <c r="P117" s="185">
        <v>8.7565110761284974E-3</v>
      </c>
      <c r="Q117" s="185">
        <v>1.0318253797842075E-2</v>
      </c>
      <c r="R117" s="185">
        <v>1.15798344321618E-2</v>
      </c>
      <c r="S117" s="349">
        <v>9.3537337843925053E-3</v>
      </c>
      <c r="T117" s="185">
        <v>6.3989988747857364E-3</v>
      </c>
      <c r="U117" s="185">
        <v>1.4698329624104282E-2</v>
      </c>
      <c r="V117" s="185">
        <v>4.3971960647692186E-3</v>
      </c>
      <c r="W117" s="350">
        <v>1.0876646755865228E-2</v>
      </c>
      <c r="X117" s="185">
        <v>1.1995716550999815E-2</v>
      </c>
      <c r="Y117" s="185">
        <v>1.1445639384190041E-2</v>
      </c>
      <c r="Z117" s="185">
        <v>7.4362787835273603E-3</v>
      </c>
      <c r="AA117" s="185">
        <v>1.51105718855126E-2</v>
      </c>
      <c r="AB117" s="185">
        <v>1.4079195474544311E-2</v>
      </c>
      <c r="AC117" s="349">
        <v>2.7232739731877415E-2</v>
      </c>
      <c r="AD117" s="185">
        <v>1.3263635202927422E-3</v>
      </c>
      <c r="AE117" s="185">
        <v>8.2516964265036252E-3</v>
      </c>
      <c r="AF117" s="185">
        <v>4.291748650648952E-3</v>
      </c>
      <c r="AG117" s="350">
        <v>8.7001280206944788E-3</v>
      </c>
      <c r="AH117" s="185">
        <v>2.9312312589053428E-3</v>
      </c>
      <c r="AI117" s="185">
        <v>8.5614340146692412E-3</v>
      </c>
      <c r="AJ117" s="185">
        <v>3.7418723169231539E-2</v>
      </c>
      <c r="AK117" s="185">
        <v>8.7983128595517865E-3</v>
      </c>
      <c r="AL117" s="350">
        <v>1.3575163640881557E-2</v>
      </c>
      <c r="AM117" s="185">
        <v>0</v>
      </c>
      <c r="AN117" s="186">
        <v>1.9607843137254902E-3</v>
      </c>
      <c r="AO117" s="149"/>
    </row>
    <row r="118" spans="2:41" ht="13" customHeight="1">
      <c r="B118" s="551" t="s">
        <v>504</v>
      </c>
      <c r="C118" s="557" t="s">
        <v>53</v>
      </c>
      <c r="D118" s="553">
        <v>0.1586863230854621</v>
      </c>
      <c r="E118" s="518">
        <v>0.23666210670314639</v>
      </c>
      <c r="F118" s="518">
        <v>0.12391608745529388</v>
      </c>
      <c r="G118" s="518">
        <v>0.22811955803759082</v>
      </c>
      <c r="H118" s="518">
        <v>0.14641417057798703</v>
      </c>
      <c r="I118" s="554">
        <v>0.12893836239672388</v>
      </c>
      <c r="J118" s="518">
        <v>7.8751084128360793E-2</v>
      </c>
      <c r="K118" s="518">
        <v>0.20667581495160656</v>
      </c>
      <c r="L118" s="518">
        <v>0.2461337614452305</v>
      </c>
      <c r="M118" s="555">
        <v>0.19068901303538174</v>
      </c>
      <c r="N118" s="518">
        <v>0.1780292001164677</v>
      </c>
      <c r="O118" s="518">
        <v>0.25725126546800486</v>
      </c>
      <c r="P118" s="518">
        <v>0.15378354448028772</v>
      </c>
      <c r="Q118" s="518">
        <v>0.1903097992377476</v>
      </c>
      <c r="R118" s="518">
        <v>0.20114509492886531</v>
      </c>
      <c r="S118" s="554">
        <v>0.27374636084129189</v>
      </c>
      <c r="T118" s="518">
        <v>9.6535759729948573E-2</v>
      </c>
      <c r="U118" s="518">
        <v>0.24155640881410648</v>
      </c>
      <c r="V118" s="518">
        <v>0.1055278056257062</v>
      </c>
      <c r="W118" s="555">
        <v>0.23431424319523786</v>
      </c>
      <c r="X118" s="518">
        <v>0.33195528463655899</v>
      </c>
      <c r="Y118" s="518">
        <v>0.11843068846631724</v>
      </c>
      <c r="Z118" s="518">
        <v>0.12038224182436706</v>
      </c>
      <c r="AA118" s="518">
        <v>0.37162907406386148</v>
      </c>
      <c r="AB118" s="518">
        <v>0.48483343808925206</v>
      </c>
      <c r="AC118" s="554">
        <v>0.35051722495425625</v>
      </c>
      <c r="AD118" s="518">
        <v>5.0141499435365812E-2</v>
      </c>
      <c r="AE118" s="518">
        <v>0.32698534009587993</v>
      </c>
      <c r="AF118" s="518">
        <v>0.14159160243334476</v>
      </c>
      <c r="AG118" s="555">
        <v>0.3455529306180628</v>
      </c>
      <c r="AH118" s="518">
        <v>0.48793303891058859</v>
      </c>
      <c r="AI118" s="518">
        <v>0.51812503282199107</v>
      </c>
      <c r="AJ118" s="518">
        <v>0.76056284989832545</v>
      </c>
      <c r="AK118" s="518">
        <v>0.46307823046018182</v>
      </c>
      <c r="AL118" s="555">
        <v>0.27487308704190905</v>
      </c>
      <c r="AM118" s="518">
        <v>0</v>
      </c>
      <c r="AN118" s="556">
        <v>7.2425366543013604E-3</v>
      </c>
      <c r="AO118" s="149"/>
    </row>
    <row r="119" spans="2:41" ht="13" customHeight="1">
      <c r="B119" s="5" t="s">
        <v>505</v>
      </c>
      <c r="C119" s="328" t="s">
        <v>54</v>
      </c>
      <c r="D119" s="182">
        <v>0.22902706141953999</v>
      </c>
      <c r="E119" s="106">
        <v>0.13543091655266759</v>
      </c>
      <c r="F119" s="106">
        <v>0.21024951076320939</v>
      </c>
      <c r="G119" s="106">
        <v>4.9698252567105028E-2</v>
      </c>
      <c r="H119" s="106">
        <v>8.2688027164551842E-2</v>
      </c>
      <c r="I119" s="351">
        <v>0.32959035817468724</v>
      </c>
      <c r="J119" s="106">
        <v>0.19531656548135298</v>
      </c>
      <c r="K119" s="106">
        <v>0.12034714821681436</v>
      </c>
      <c r="L119" s="106">
        <v>6.9410581655875658E-2</v>
      </c>
      <c r="M119" s="352">
        <v>0.11544495231646069</v>
      </c>
      <c r="N119" s="106">
        <v>0.17563514181791293</v>
      </c>
      <c r="O119" s="106">
        <v>6.2919886086753224E-2</v>
      </c>
      <c r="P119" s="106">
        <v>0.12541545164315668</v>
      </c>
      <c r="Q119" s="106">
        <v>4.8803277148531859E-2</v>
      </c>
      <c r="R119" s="106">
        <v>0.18365141525801815</v>
      </c>
      <c r="S119" s="351">
        <v>-6.8012588541524949E-2</v>
      </c>
      <c r="T119" s="106">
        <v>-2.3599265981723155E-2</v>
      </c>
      <c r="U119" s="106">
        <v>-4.5635745555039256E-2</v>
      </c>
      <c r="V119" s="106">
        <v>8.5566475863440947E-2</v>
      </c>
      <c r="W119" s="352">
        <v>2.4249573095043789E-2</v>
      </c>
      <c r="X119" s="106">
        <v>3.854932487626736E-2</v>
      </c>
      <c r="Y119" s="106">
        <v>7.4738132657511253E-2</v>
      </c>
      <c r="Z119" s="106">
        <v>9.7287040361044158E-2</v>
      </c>
      <c r="AA119" s="106">
        <v>5.7340208459714333E-2</v>
      </c>
      <c r="AB119" s="106">
        <v>7.3752357008170968E-2</v>
      </c>
      <c r="AC119" s="351">
        <v>0.22040123122205688</v>
      </c>
      <c r="AD119" s="106">
        <v>0.37156152653284857</v>
      </c>
      <c r="AE119" s="106">
        <v>4.6119641492392137E-2</v>
      </c>
      <c r="AF119" s="106">
        <v>0.15623138437099482</v>
      </c>
      <c r="AG119" s="352">
        <v>0</v>
      </c>
      <c r="AH119" s="106">
        <v>2.3467572146568652E-2</v>
      </c>
      <c r="AI119" s="106">
        <v>1.5529907398222654E-2</v>
      </c>
      <c r="AJ119" s="106">
        <v>-6.5900133055506738E-3</v>
      </c>
      <c r="AK119" s="106">
        <v>6.506079845523427E-2</v>
      </c>
      <c r="AL119" s="352">
        <v>5.9141765425182929E-2</v>
      </c>
      <c r="AM119" s="106">
        <v>0</v>
      </c>
      <c r="AN119" s="180">
        <v>0.57551669316375198</v>
      </c>
      <c r="AO119" s="149"/>
    </row>
    <row r="120" spans="2:41" ht="13" customHeight="1">
      <c r="B120" s="5" t="s">
        <v>506</v>
      </c>
      <c r="C120" s="328" t="s">
        <v>55</v>
      </c>
      <c r="D120" s="182">
        <v>0.25274472376775103</v>
      </c>
      <c r="E120" s="106">
        <v>0.12904696762425902</v>
      </c>
      <c r="F120" s="106">
        <v>8.5397125312099337E-2</v>
      </c>
      <c r="G120" s="106">
        <v>0.13939680538041194</v>
      </c>
      <c r="H120" s="106">
        <v>7.2259484643440577E-2</v>
      </c>
      <c r="I120" s="351">
        <v>0.14978294678876339</v>
      </c>
      <c r="J120" s="106">
        <v>0.10910667823070251</v>
      </c>
      <c r="K120" s="106">
        <v>8.8604545919037672E-2</v>
      </c>
      <c r="L120" s="106">
        <v>0.16248610694564508</v>
      </c>
      <c r="M120" s="352">
        <v>3.8914282489701482E-2</v>
      </c>
      <c r="N120" s="106">
        <v>3.4713845329044361E-2</v>
      </c>
      <c r="O120" s="106">
        <v>8.9578515353218383E-2</v>
      </c>
      <c r="P120" s="106">
        <v>7.4554279524326486E-2</v>
      </c>
      <c r="Q120" s="106">
        <v>0.10410180363948682</v>
      </c>
      <c r="R120" s="106">
        <v>0.11238784513954295</v>
      </c>
      <c r="S120" s="351">
        <v>0.11300060161377605</v>
      </c>
      <c r="T120" s="106">
        <v>0.17776282165879717</v>
      </c>
      <c r="U120" s="106">
        <v>0.2001516300227445</v>
      </c>
      <c r="V120" s="106">
        <v>9.411881151248061E-2</v>
      </c>
      <c r="W120" s="352">
        <v>0.13006713894813363</v>
      </c>
      <c r="X120" s="106">
        <v>5.5000102967524042E-2</v>
      </c>
      <c r="Y120" s="106">
        <v>0.23320798808534449</v>
      </c>
      <c r="Z120" s="106">
        <v>0.18662495512590388</v>
      </c>
      <c r="AA120" s="106">
        <v>5.9587492417140023E-2</v>
      </c>
      <c r="AB120" s="106">
        <v>9.4534883720930232E-2</v>
      </c>
      <c r="AC120" s="351">
        <v>7.7296304691323953E-2</v>
      </c>
      <c r="AD120" s="106">
        <v>0.36056634482724426</v>
      </c>
      <c r="AE120" s="106">
        <v>0.1209222075545983</v>
      </c>
      <c r="AF120" s="106">
        <v>0.19117912522338754</v>
      </c>
      <c r="AG120" s="352">
        <v>0.36939645501458379</v>
      </c>
      <c r="AH120" s="106">
        <v>0.15084676075907194</v>
      </c>
      <c r="AI120" s="106">
        <v>5.6964388869114653E-2</v>
      </c>
      <c r="AJ120" s="106">
        <v>4.5364396354781213E-2</v>
      </c>
      <c r="AK120" s="106">
        <v>7.5265061688297247E-2</v>
      </c>
      <c r="AL120" s="352">
        <v>0.14029412854555243</v>
      </c>
      <c r="AM120" s="106">
        <v>0</v>
      </c>
      <c r="AN120" s="180">
        <v>6.3451686981098751E-2</v>
      </c>
      <c r="AO120" s="149"/>
    </row>
    <row r="121" spans="2:41" ht="13" customHeight="1">
      <c r="B121" s="5" t="s">
        <v>507</v>
      </c>
      <c r="C121" s="328" t="s">
        <v>406</v>
      </c>
      <c r="D121" s="182">
        <v>2.7914280686079412E-2</v>
      </c>
      <c r="E121" s="106">
        <v>6.0191518467852256E-2</v>
      </c>
      <c r="F121" s="106">
        <v>2.6224778999932519E-2</v>
      </c>
      <c r="G121" s="106">
        <v>-8.1441782261454394E-3</v>
      </c>
      <c r="H121" s="106">
        <v>2.3872626679893594E-2</v>
      </c>
      <c r="I121" s="351">
        <v>5.7664442522952159E-3</v>
      </c>
      <c r="J121" s="106">
        <v>7.493495229835212E-2</v>
      </c>
      <c r="K121" s="106">
        <v>1.7109239281178378E-2</v>
      </c>
      <c r="L121" s="106">
        <v>2.3047474551452816E-2</v>
      </c>
      <c r="M121" s="352">
        <v>2.3158963941086845E-2</v>
      </c>
      <c r="N121" s="106">
        <v>1.0870318761005504E-2</v>
      </c>
      <c r="O121" s="106">
        <v>3.1790922432515419E-2</v>
      </c>
      <c r="P121" s="106">
        <v>7.3360209832127148E-3</v>
      </c>
      <c r="Q121" s="106">
        <v>-2.0129904986848461E-3</v>
      </c>
      <c r="R121" s="106">
        <v>-2.4225449858722055E-2</v>
      </c>
      <c r="S121" s="351">
        <v>-9.6379131559933134E-3</v>
      </c>
      <c r="T121" s="106">
        <v>-1.227745470223886E-3</v>
      </c>
      <c r="U121" s="106">
        <v>-0.10782851133556702</v>
      </c>
      <c r="V121" s="106">
        <v>-3.3791868666229595E-2</v>
      </c>
      <c r="W121" s="352">
        <v>1.964105694123456E-2</v>
      </c>
      <c r="X121" s="106">
        <v>4.586688358491732E-2</v>
      </c>
      <c r="Y121" s="106">
        <v>4.23842476405197E-2</v>
      </c>
      <c r="Z121" s="106">
        <v>4.7797322939637933E-2</v>
      </c>
      <c r="AA121" s="106">
        <v>4.0520046324380964E-2</v>
      </c>
      <c r="AB121" s="106">
        <v>5.9365179132620995E-2</v>
      </c>
      <c r="AC121" s="351">
        <v>1.5922447464464397E-2</v>
      </c>
      <c r="AD121" s="106">
        <v>7.2319041249905486E-2</v>
      </c>
      <c r="AE121" s="106">
        <v>4.8903402116769724E-2</v>
      </c>
      <c r="AF121" s="106">
        <v>2.9645107135765476E-2</v>
      </c>
      <c r="AG121" s="352">
        <v>1.7711729071256054E-3</v>
      </c>
      <c r="AH121" s="106">
        <v>1.0319564462276791E-2</v>
      </c>
      <c r="AI121" s="106">
        <v>9.4541921705693227E-3</v>
      </c>
      <c r="AJ121" s="106">
        <v>3.6351768634047148E-2</v>
      </c>
      <c r="AK121" s="106">
        <v>6.1779506048701055E-2</v>
      </c>
      <c r="AL121" s="352">
        <v>0.13657556252574768</v>
      </c>
      <c r="AM121" s="106">
        <v>0</v>
      </c>
      <c r="AN121" s="180">
        <v>3.1001589825119236E-2</v>
      </c>
      <c r="AO121" s="149"/>
    </row>
    <row r="122" spans="2:41" ht="13" customHeight="1">
      <c r="B122" s="152" t="s">
        <v>587</v>
      </c>
      <c r="C122" s="332" t="s">
        <v>407</v>
      </c>
      <c r="D122" s="190">
        <v>-0.11918396079546224</v>
      </c>
      <c r="E122" s="107">
        <v>0</v>
      </c>
      <c r="F122" s="107">
        <v>-1.8388555233146637E-3</v>
      </c>
      <c r="G122" s="107">
        <v>0</v>
      </c>
      <c r="H122" s="107">
        <v>0</v>
      </c>
      <c r="I122" s="353">
        <v>0</v>
      </c>
      <c r="J122" s="107">
        <v>-6.9384215091066782E-4</v>
      </c>
      <c r="K122" s="107">
        <v>0</v>
      </c>
      <c r="L122" s="107">
        <v>0</v>
      </c>
      <c r="M122" s="354">
        <v>0</v>
      </c>
      <c r="N122" s="107">
        <v>0</v>
      </c>
      <c r="O122" s="107">
        <v>0</v>
      </c>
      <c r="P122" s="107">
        <v>0</v>
      </c>
      <c r="Q122" s="107">
        <v>0</v>
      </c>
      <c r="R122" s="107">
        <v>0</v>
      </c>
      <c r="S122" s="353">
        <v>0</v>
      </c>
      <c r="T122" s="107">
        <v>0</v>
      </c>
      <c r="U122" s="107">
        <v>0</v>
      </c>
      <c r="V122" s="107">
        <v>-2.939957253021541E-6</v>
      </c>
      <c r="W122" s="354">
        <v>0</v>
      </c>
      <c r="X122" s="107">
        <v>-4.7931382441977798E-3</v>
      </c>
      <c r="Y122" s="107">
        <v>-2.6330730430918858E-4</v>
      </c>
      <c r="Z122" s="107">
        <v>-2.9215173427697146E-2</v>
      </c>
      <c r="AA122" s="107">
        <v>0</v>
      </c>
      <c r="AB122" s="107">
        <v>-7.3538654934003774E-4</v>
      </c>
      <c r="AC122" s="353">
        <v>-1.1878599139984167E-2</v>
      </c>
      <c r="AD122" s="107">
        <v>-1.5494900937999324E-4</v>
      </c>
      <c r="AE122" s="107">
        <v>-2.2279348757497856E-3</v>
      </c>
      <c r="AF122" s="107">
        <v>-4.512879758831706E-6</v>
      </c>
      <c r="AG122" s="354">
        <v>0</v>
      </c>
      <c r="AH122" s="107">
        <v>-2.429696527182119E-3</v>
      </c>
      <c r="AI122" s="107">
        <v>-1.1837798096616272E-2</v>
      </c>
      <c r="AJ122" s="107">
        <v>-1.2828559234805312E-2</v>
      </c>
      <c r="AK122" s="107">
        <v>-4.0042890384812179E-5</v>
      </c>
      <c r="AL122" s="354">
        <v>0</v>
      </c>
      <c r="AM122" s="107">
        <v>0</v>
      </c>
      <c r="AN122" s="181">
        <v>-2.9676735559088499E-3</v>
      </c>
      <c r="AO122" s="149"/>
    </row>
    <row r="123" spans="2:41" ht="13" customHeight="1" thickBot="1">
      <c r="B123" s="570" t="s">
        <v>588</v>
      </c>
      <c r="C123" s="571" t="s">
        <v>56</v>
      </c>
      <c r="D123" s="572">
        <v>0.55123258741826753</v>
      </c>
      <c r="E123" s="573">
        <v>0.58823529411764708</v>
      </c>
      <c r="F123" s="573">
        <v>0.45006832444834333</v>
      </c>
      <c r="G123" s="573">
        <v>0.41740226986128626</v>
      </c>
      <c r="H123" s="573">
        <v>0.33560362654663728</v>
      </c>
      <c r="I123" s="574">
        <v>0.62343604135864583</v>
      </c>
      <c r="J123" s="573">
        <v>0.46261925411968779</v>
      </c>
      <c r="K123" s="573">
        <v>0.44509131253558343</v>
      </c>
      <c r="L123" s="573">
        <v>0.51254167916306481</v>
      </c>
      <c r="M123" s="575">
        <v>0.37170588567236612</v>
      </c>
      <c r="N123" s="573">
        <v>0.40668949803345211</v>
      </c>
      <c r="O123" s="573">
        <v>0.4502897125972164</v>
      </c>
      <c r="P123" s="573">
        <v>0.36984580770711212</v>
      </c>
      <c r="Q123" s="573">
        <v>0.35152014332492348</v>
      </c>
      <c r="R123" s="573">
        <v>0.48453873989986618</v>
      </c>
      <c r="S123" s="574">
        <v>0.31845019454194218</v>
      </c>
      <c r="T123" s="573">
        <v>0.25587056881158443</v>
      </c>
      <c r="U123" s="573">
        <v>0.302942111570349</v>
      </c>
      <c r="V123" s="573">
        <v>0.25581548044291436</v>
      </c>
      <c r="W123" s="575">
        <v>0.41914865893551506</v>
      </c>
      <c r="X123" s="573">
        <v>0.47857417437206973</v>
      </c>
      <c r="Y123" s="573">
        <v>0.4799433889295735</v>
      </c>
      <c r="Z123" s="573">
        <v>0.43031266560678327</v>
      </c>
      <c r="AA123" s="573">
        <v>0.54418739315060938</v>
      </c>
      <c r="AB123" s="573">
        <v>0.72582966687617856</v>
      </c>
      <c r="AC123" s="574">
        <v>0.67949134892399465</v>
      </c>
      <c r="AD123" s="573">
        <v>0.85575982655627691</v>
      </c>
      <c r="AE123" s="573">
        <v>0.54895435281039395</v>
      </c>
      <c r="AF123" s="573">
        <v>0.52293445493438273</v>
      </c>
      <c r="AG123" s="575">
        <v>0.72542068656046665</v>
      </c>
      <c r="AH123" s="573">
        <v>0.67306847101022915</v>
      </c>
      <c r="AI123" s="573">
        <v>0.59679715717795068</v>
      </c>
      <c r="AJ123" s="573">
        <v>0.86027916551602945</v>
      </c>
      <c r="AK123" s="573">
        <v>0.67394186662158129</v>
      </c>
      <c r="AL123" s="575">
        <v>0.62445970717927368</v>
      </c>
      <c r="AM123" s="573">
        <v>0</v>
      </c>
      <c r="AN123" s="576">
        <v>0.67620561738208795</v>
      </c>
      <c r="AO123" s="149"/>
    </row>
    <row r="124" spans="2:41" ht="13" customHeight="1" thickBot="1">
      <c r="B124" s="150" t="s">
        <v>589</v>
      </c>
      <c r="C124" s="333" t="s">
        <v>101</v>
      </c>
      <c r="D124" s="187">
        <v>1</v>
      </c>
      <c r="E124" s="188">
        <v>1</v>
      </c>
      <c r="F124" s="188">
        <v>1</v>
      </c>
      <c r="G124" s="188">
        <v>1</v>
      </c>
      <c r="H124" s="188">
        <v>1</v>
      </c>
      <c r="I124" s="355">
        <v>1</v>
      </c>
      <c r="J124" s="188">
        <v>1</v>
      </c>
      <c r="K124" s="188">
        <v>1</v>
      </c>
      <c r="L124" s="188">
        <v>1</v>
      </c>
      <c r="M124" s="356">
        <v>1</v>
      </c>
      <c r="N124" s="188">
        <v>1</v>
      </c>
      <c r="O124" s="188">
        <v>1</v>
      </c>
      <c r="P124" s="188">
        <v>1</v>
      </c>
      <c r="Q124" s="188">
        <v>1</v>
      </c>
      <c r="R124" s="188">
        <v>1</v>
      </c>
      <c r="S124" s="355">
        <v>1</v>
      </c>
      <c r="T124" s="188">
        <v>1</v>
      </c>
      <c r="U124" s="188">
        <v>1</v>
      </c>
      <c r="V124" s="188">
        <v>1</v>
      </c>
      <c r="W124" s="356">
        <v>1</v>
      </c>
      <c r="X124" s="188">
        <v>1</v>
      </c>
      <c r="Y124" s="188">
        <v>1</v>
      </c>
      <c r="Z124" s="188">
        <v>1</v>
      </c>
      <c r="AA124" s="188">
        <v>1</v>
      </c>
      <c r="AB124" s="188">
        <v>1</v>
      </c>
      <c r="AC124" s="355">
        <v>1</v>
      </c>
      <c r="AD124" s="188">
        <v>1</v>
      </c>
      <c r="AE124" s="188">
        <v>1</v>
      </c>
      <c r="AF124" s="188">
        <v>1</v>
      </c>
      <c r="AG124" s="356">
        <v>1</v>
      </c>
      <c r="AH124" s="188">
        <v>1</v>
      </c>
      <c r="AI124" s="188">
        <v>1</v>
      </c>
      <c r="AJ124" s="188">
        <v>1</v>
      </c>
      <c r="AK124" s="188">
        <v>1</v>
      </c>
      <c r="AL124" s="356">
        <v>1</v>
      </c>
      <c r="AM124" s="188">
        <v>1</v>
      </c>
      <c r="AN124" s="189">
        <v>1</v>
      </c>
      <c r="AO124" s="149"/>
    </row>
    <row r="125" spans="2:41" ht="13" customHeight="1"/>
    <row r="127" spans="2:41" ht="12">
      <c r="D127" s="972" t="s">
        <v>416</v>
      </c>
      <c r="E127" s="972"/>
      <c r="F127" s="972"/>
    </row>
    <row r="129" spans="2:58" ht="13">
      <c r="B129" s="93" t="s">
        <v>574</v>
      </c>
      <c r="E129" s="320" t="s">
        <v>510</v>
      </c>
      <c r="F129" s="320"/>
      <c r="G129" s="321"/>
      <c r="H129" s="321"/>
      <c r="I129" s="321"/>
    </row>
    <row r="130" spans="2:58" ht="11.5" thickBot="1">
      <c r="AB130" s="15"/>
    </row>
    <row r="131" spans="2:58" s="13" customFormat="1" ht="13" customHeight="1">
      <c r="B131" s="995"/>
      <c r="C131" s="996"/>
      <c r="D131" s="546" t="s">
        <v>8</v>
      </c>
      <c r="E131" s="547" t="s">
        <v>9</v>
      </c>
      <c r="F131" s="547" t="s">
        <v>11</v>
      </c>
      <c r="G131" s="547" t="s">
        <v>13</v>
      </c>
      <c r="H131" s="547" t="s">
        <v>15</v>
      </c>
      <c r="I131" s="548" t="s">
        <v>16</v>
      </c>
      <c r="J131" s="547" t="s">
        <v>18</v>
      </c>
      <c r="K131" s="547" t="s">
        <v>19</v>
      </c>
      <c r="L131" s="547" t="s">
        <v>20</v>
      </c>
      <c r="M131" s="549" t="s">
        <v>22</v>
      </c>
      <c r="N131" s="547" t="s">
        <v>24</v>
      </c>
      <c r="O131" s="547" t="s">
        <v>26</v>
      </c>
      <c r="P131" s="547" t="s">
        <v>27</v>
      </c>
      <c r="Q131" s="547" t="s">
        <v>28</v>
      </c>
      <c r="R131" s="547" t="s">
        <v>29</v>
      </c>
      <c r="S131" s="548" t="s">
        <v>30</v>
      </c>
      <c r="T131" s="547" t="s">
        <v>32</v>
      </c>
      <c r="U131" s="547" t="s">
        <v>34</v>
      </c>
      <c r="V131" s="547" t="s">
        <v>35</v>
      </c>
      <c r="W131" s="549" t="s">
        <v>36</v>
      </c>
      <c r="X131" s="547" t="s">
        <v>38</v>
      </c>
      <c r="Y131" s="547" t="s">
        <v>39</v>
      </c>
      <c r="Z131" s="547" t="s">
        <v>41</v>
      </c>
      <c r="AA131" s="547" t="s">
        <v>42</v>
      </c>
      <c r="AB131" s="547" t="s">
        <v>43</v>
      </c>
      <c r="AC131" s="548" t="s">
        <v>45</v>
      </c>
      <c r="AD131" s="547" t="s">
        <v>46</v>
      </c>
      <c r="AE131" s="547" t="s">
        <v>47</v>
      </c>
      <c r="AF131" s="547" t="s">
        <v>48</v>
      </c>
      <c r="AG131" s="549" t="s">
        <v>49</v>
      </c>
      <c r="AH131" s="547" t="s">
        <v>50</v>
      </c>
      <c r="AI131" s="547" t="s">
        <v>97</v>
      </c>
      <c r="AJ131" s="547" t="s">
        <v>98</v>
      </c>
      <c r="AK131" s="547" t="s">
        <v>497</v>
      </c>
      <c r="AL131" s="549" t="s">
        <v>499</v>
      </c>
      <c r="AM131" s="547" t="s">
        <v>500</v>
      </c>
      <c r="AN131" s="550" t="s">
        <v>501</v>
      </c>
      <c r="AO131" s="212"/>
      <c r="AP131" s="211"/>
      <c r="AQ131" s="211"/>
      <c r="AR131" s="211"/>
      <c r="AS131" s="211"/>
      <c r="AT131" s="211"/>
      <c r="AU131" s="211"/>
      <c r="AV131" s="211"/>
      <c r="AW131" s="211"/>
      <c r="AX131" s="211"/>
      <c r="AY131" s="211"/>
      <c r="AZ131" s="211"/>
      <c r="BA131" s="211"/>
      <c r="BB131" s="211"/>
      <c r="BC131" s="211"/>
      <c r="BD131" s="94"/>
      <c r="BE131" s="211"/>
      <c r="BF131" s="211"/>
    </row>
    <row r="132" spans="2:58" s="13" customFormat="1" ht="13" customHeight="1">
      <c r="B132" s="997"/>
      <c r="C132" s="998"/>
      <c r="D132" s="977" t="s">
        <v>957</v>
      </c>
      <c r="E132" s="980" t="s">
        <v>10</v>
      </c>
      <c r="F132" s="980" t="s">
        <v>493</v>
      </c>
      <c r="G132" s="980" t="s">
        <v>14</v>
      </c>
      <c r="H132" s="1034" t="s">
        <v>575</v>
      </c>
      <c r="I132" s="1037" t="s">
        <v>17</v>
      </c>
      <c r="J132" s="980" t="s">
        <v>576</v>
      </c>
      <c r="K132" s="980" t="s">
        <v>958</v>
      </c>
      <c r="L132" s="980" t="s">
        <v>577</v>
      </c>
      <c r="M132" s="1034" t="s">
        <v>21</v>
      </c>
      <c r="N132" s="1037" t="s">
        <v>23</v>
      </c>
      <c r="O132" s="980" t="s">
        <v>25</v>
      </c>
      <c r="P132" s="980" t="s">
        <v>578</v>
      </c>
      <c r="Q132" s="980" t="s">
        <v>579</v>
      </c>
      <c r="R132" s="1034" t="s">
        <v>580</v>
      </c>
      <c r="S132" s="1037" t="s">
        <v>287</v>
      </c>
      <c r="T132" s="980" t="s">
        <v>60</v>
      </c>
      <c r="U132" s="980" t="s">
        <v>959</v>
      </c>
      <c r="V132" s="980" t="s">
        <v>61</v>
      </c>
      <c r="W132" s="1034" t="s">
        <v>31</v>
      </c>
      <c r="X132" s="1037" t="s">
        <v>33</v>
      </c>
      <c r="Y132" s="980" t="s">
        <v>985</v>
      </c>
      <c r="Z132" s="980" t="s">
        <v>325</v>
      </c>
      <c r="AA132" s="980" t="s">
        <v>327</v>
      </c>
      <c r="AB132" s="1034" t="s">
        <v>37</v>
      </c>
      <c r="AC132" s="1037" t="s">
        <v>581</v>
      </c>
      <c r="AD132" s="980" t="s">
        <v>40</v>
      </c>
      <c r="AE132" s="980" t="s">
        <v>582</v>
      </c>
      <c r="AF132" s="980" t="s">
        <v>494</v>
      </c>
      <c r="AG132" s="1034" t="s">
        <v>44</v>
      </c>
      <c r="AH132" s="1037" t="s">
        <v>583</v>
      </c>
      <c r="AI132" s="980" t="s">
        <v>584</v>
      </c>
      <c r="AJ132" s="980" t="s">
        <v>960</v>
      </c>
      <c r="AK132" s="980" t="s">
        <v>585</v>
      </c>
      <c r="AL132" s="1034" t="s">
        <v>586</v>
      </c>
      <c r="AM132" s="980" t="s">
        <v>51</v>
      </c>
      <c r="AN132" s="1056" t="s">
        <v>52</v>
      </c>
      <c r="AO132" s="1002"/>
      <c r="AP132" s="1004"/>
      <c r="AQ132" s="1004"/>
      <c r="AR132" s="1004"/>
      <c r="AS132" s="1004"/>
      <c r="AT132" s="1004"/>
      <c r="AU132" s="1004"/>
      <c r="AV132" s="1004"/>
      <c r="AW132" s="1004"/>
      <c r="AX132" s="1004"/>
      <c r="AY132" s="1004"/>
      <c r="AZ132" s="1004"/>
      <c r="BA132" s="1004"/>
      <c r="BB132" s="1004"/>
      <c r="BC132" s="1004"/>
      <c r="BD132" s="94"/>
      <c r="BE132" s="211"/>
      <c r="BF132" s="211"/>
    </row>
    <row r="133" spans="2:58" s="13" customFormat="1" ht="13" customHeight="1">
      <c r="B133" s="997"/>
      <c r="C133" s="998"/>
      <c r="D133" s="978"/>
      <c r="E133" s="981"/>
      <c r="F133" s="981"/>
      <c r="G133" s="981"/>
      <c r="H133" s="1035"/>
      <c r="I133" s="1038"/>
      <c r="J133" s="981"/>
      <c r="K133" s="981"/>
      <c r="L133" s="981"/>
      <c r="M133" s="1035"/>
      <c r="N133" s="1038"/>
      <c r="O133" s="981"/>
      <c r="P133" s="981"/>
      <c r="Q133" s="981"/>
      <c r="R133" s="1035"/>
      <c r="S133" s="1038"/>
      <c r="T133" s="981"/>
      <c r="U133" s="981"/>
      <c r="V133" s="981"/>
      <c r="W133" s="1035"/>
      <c r="X133" s="1038"/>
      <c r="Y133" s="981"/>
      <c r="Z133" s="981"/>
      <c r="AA133" s="981"/>
      <c r="AB133" s="1035"/>
      <c r="AC133" s="1038"/>
      <c r="AD133" s="981"/>
      <c r="AE133" s="981"/>
      <c r="AF133" s="981"/>
      <c r="AG133" s="1035"/>
      <c r="AH133" s="1038"/>
      <c r="AI133" s="981"/>
      <c r="AJ133" s="981"/>
      <c r="AK133" s="981"/>
      <c r="AL133" s="1035"/>
      <c r="AM133" s="981"/>
      <c r="AN133" s="1057"/>
      <c r="AO133" s="1002"/>
      <c r="AP133" s="1004"/>
      <c r="AQ133" s="1004"/>
      <c r="AR133" s="1004"/>
      <c r="AS133" s="1004"/>
      <c r="AT133" s="1004"/>
      <c r="AU133" s="1004"/>
      <c r="AV133" s="1004"/>
      <c r="AW133" s="1004"/>
      <c r="AX133" s="1004"/>
      <c r="AY133" s="1004"/>
      <c r="AZ133" s="1004"/>
      <c r="BA133" s="1004"/>
      <c r="BB133" s="1004"/>
      <c r="BC133" s="1004"/>
      <c r="BD133" s="94"/>
      <c r="BE133" s="1006"/>
      <c r="BF133" s="1005"/>
    </row>
    <row r="134" spans="2:58" s="13" customFormat="1" ht="13" customHeight="1" thickBot="1">
      <c r="B134" s="999"/>
      <c r="C134" s="1000"/>
      <c r="D134" s="979"/>
      <c r="E134" s="982"/>
      <c r="F134" s="982"/>
      <c r="G134" s="982"/>
      <c r="H134" s="1036"/>
      <c r="I134" s="1039"/>
      <c r="J134" s="982"/>
      <c r="K134" s="982"/>
      <c r="L134" s="982"/>
      <c r="M134" s="1036"/>
      <c r="N134" s="1039"/>
      <c r="O134" s="982"/>
      <c r="P134" s="982"/>
      <c r="Q134" s="982"/>
      <c r="R134" s="1036"/>
      <c r="S134" s="1039"/>
      <c r="T134" s="982"/>
      <c r="U134" s="982"/>
      <c r="V134" s="982"/>
      <c r="W134" s="1036"/>
      <c r="X134" s="1039"/>
      <c r="Y134" s="982"/>
      <c r="Z134" s="982"/>
      <c r="AA134" s="982"/>
      <c r="AB134" s="1036"/>
      <c r="AC134" s="1039"/>
      <c r="AD134" s="982"/>
      <c r="AE134" s="982"/>
      <c r="AF134" s="982"/>
      <c r="AG134" s="1036"/>
      <c r="AH134" s="1039"/>
      <c r="AI134" s="982"/>
      <c r="AJ134" s="982"/>
      <c r="AK134" s="982"/>
      <c r="AL134" s="1036"/>
      <c r="AM134" s="982"/>
      <c r="AN134" s="1058"/>
      <c r="AO134" s="1002"/>
      <c r="AP134" s="1004"/>
      <c r="AQ134" s="1004"/>
      <c r="AR134" s="1004"/>
      <c r="AS134" s="1004"/>
      <c r="AT134" s="1004"/>
      <c r="AU134" s="1004"/>
      <c r="AV134" s="1004"/>
      <c r="AW134" s="1004"/>
      <c r="AX134" s="1004"/>
      <c r="AY134" s="1004"/>
      <c r="AZ134" s="1004"/>
      <c r="BA134" s="1004"/>
      <c r="BB134" s="1004"/>
      <c r="BC134" s="1004"/>
      <c r="BD134" s="94"/>
      <c r="BE134" s="1006"/>
      <c r="BF134" s="1005"/>
    </row>
    <row r="135" spans="2:58" ht="13" customHeight="1">
      <c r="B135" s="551" t="s">
        <v>62</v>
      </c>
      <c r="C135" s="552" t="s">
        <v>957</v>
      </c>
      <c r="D135" s="518">
        <v>1.0389459851432234</v>
      </c>
      <c r="E135" s="518">
        <v>1.2299313989089659E-5</v>
      </c>
      <c r="F135" s="518">
        <v>4.2940445752311381E-2</v>
      </c>
      <c r="G135" s="518">
        <v>3.069863264039901E-3</v>
      </c>
      <c r="H135" s="518">
        <v>2.3447418330951614E-3</v>
      </c>
      <c r="I135" s="554">
        <v>7.6500797103701843E-4</v>
      </c>
      <c r="J135" s="518">
        <v>1.4721859804445421E-5</v>
      </c>
      <c r="K135" s="518">
        <v>2.6946335683131909E-3</v>
      </c>
      <c r="L135" s="518">
        <v>4.2154067727004455E-5</v>
      </c>
      <c r="M135" s="555">
        <v>9.4304971184801589E-6</v>
      </c>
      <c r="N135" s="518">
        <v>1.6541071926771267E-5</v>
      </c>
      <c r="O135" s="518">
        <v>1.2790435182621528E-5</v>
      </c>
      <c r="P135" s="518">
        <v>1.5889013542616484E-5</v>
      </c>
      <c r="Q135" s="518">
        <v>2.313993115363303E-5</v>
      </c>
      <c r="R135" s="518">
        <v>2.327084176820471E-5</v>
      </c>
      <c r="S135" s="554">
        <v>2.1256331867307077E-5</v>
      </c>
      <c r="T135" s="518">
        <v>4.4204234816497293E-5</v>
      </c>
      <c r="U135" s="518">
        <v>3.1490436505586293E-5</v>
      </c>
      <c r="V135" s="518">
        <v>2.8106624125127216E-5</v>
      </c>
      <c r="W135" s="555">
        <v>4.0635007152419112E-4</v>
      </c>
      <c r="X135" s="518">
        <v>3.6021330519755198E-4</v>
      </c>
      <c r="Y135" s="518">
        <v>1.5970475309798415E-5</v>
      </c>
      <c r="Z135" s="518">
        <v>5.1615639996859714E-5</v>
      </c>
      <c r="AA135" s="518">
        <v>2.8442507371901112E-5</v>
      </c>
      <c r="AB135" s="518">
        <v>7.2088849730919842E-5</v>
      </c>
      <c r="AC135" s="554">
        <v>1.2631594606182166E-5</v>
      </c>
      <c r="AD135" s="518">
        <v>1.0861769761728883E-5</v>
      </c>
      <c r="AE135" s="518">
        <v>2.286608712899195E-5</v>
      </c>
      <c r="AF135" s="518">
        <v>3.5006814996615737E-5</v>
      </c>
      <c r="AG135" s="555">
        <v>2.4996017110129552E-5</v>
      </c>
      <c r="AH135" s="518">
        <v>5.7745140922302362E-4</v>
      </c>
      <c r="AI135" s="518">
        <v>7.6358613385944525E-4</v>
      </c>
      <c r="AJ135" s="518">
        <v>2.5221493852946536E-4</v>
      </c>
      <c r="AK135" s="518">
        <v>1.9162214370719795E-5</v>
      </c>
      <c r="AL135" s="555">
        <v>5.5264840866812099E-3</v>
      </c>
      <c r="AM135" s="518">
        <v>2.7826070998550415E-4</v>
      </c>
      <c r="AN135" s="556">
        <v>4.4502188024738474E-5</v>
      </c>
    </row>
    <row r="136" spans="2:58" ht="13" customHeight="1">
      <c r="B136" s="551" t="s">
        <v>63</v>
      </c>
      <c r="C136" s="557" t="s">
        <v>10</v>
      </c>
      <c r="D136" s="518">
        <v>4.3453648117071261E-5</v>
      </c>
      <c r="E136" s="518">
        <v>1.0003432941990231</v>
      </c>
      <c r="F136" s="518">
        <v>6.6260485019721047E-5</v>
      </c>
      <c r="G136" s="518">
        <v>9.493163665136737E-5</v>
      </c>
      <c r="H136" s="518">
        <v>1.2317169466174646E-4</v>
      </c>
      <c r="I136" s="554">
        <v>8.7716300470420624E-5</v>
      </c>
      <c r="J136" s="518">
        <v>7.7997417275064438E-3</v>
      </c>
      <c r="K136" s="518">
        <v>9.1788377928092571E-5</v>
      </c>
      <c r="L136" s="518">
        <v>2.6055620657710258E-3</v>
      </c>
      <c r="M136" s="555">
        <v>1.4749326573996007E-4</v>
      </c>
      <c r="N136" s="518">
        <v>3.2192123792174797E-4</v>
      </c>
      <c r="O136" s="518">
        <v>7.4936802182367802E-5</v>
      </c>
      <c r="P136" s="518">
        <v>5.7868437483691047E-5</v>
      </c>
      <c r="Q136" s="518">
        <v>5.4631027720059435E-5</v>
      </c>
      <c r="R136" s="518">
        <v>3.6879135582462626E-5</v>
      </c>
      <c r="S136" s="554">
        <v>1.3986642637893722E-4</v>
      </c>
      <c r="T136" s="518">
        <v>4.4655870171228603E-5</v>
      </c>
      <c r="U136" s="518">
        <v>3.5897732102387711E-5</v>
      </c>
      <c r="V136" s="518">
        <v>4.7434998915918447E-5</v>
      </c>
      <c r="W136" s="555">
        <v>1.1389813298205289E-4</v>
      </c>
      <c r="X136" s="518">
        <v>1.8632528364697244E-4</v>
      </c>
      <c r="Y136" s="518">
        <v>6.6051020710908865E-3</v>
      </c>
      <c r="Z136" s="518">
        <v>2.0778608215425541E-4</v>
      </c>
      <c r="AA136" s="518">
        <v>2.7712560662361736E-4</v>
      </c>
      <c r="AB136" s="518">
        <v>8.8193463128152569E-5</v>
      </c>
      <c r="AC136" s="554">
        <v>2.1373501640728841E-5</v>
      </c>
      <c r="AD136" s="518">
        <v>1.0612168236339154E-5</v>
      </c>
      <c r="AE136" s="518">
        <v>7.7208032386544479E-5</v>
      </c>
      <c r="AF136" s="518">
        <v>3.6209821796615436E-5</v>
      </c>
      <c r="AG136" s="555">
        <v>5.0204821278509253E-5</v>
      </c>
      <c r="AH136" s="518">
        <v>5.1915395306247399E-5</v>
      </c>
      <c r="AI136" s="518">
        <v>4.638785453399136E-5</v>
      </c>
      <c r="AJ136" s="518">
        <v>8.8859703333781756E-6</v>
      </c>
      <c r="AK136" s="518">
        <v>1.8607901560228246E-5</v>
      </c>
      <c r="AL136" s="555">
        <v>8.7501325610757081E-5</v>
      </c>
      <c r="AM136" s="518">
        <v>3.5648955133970526E-5</v>
      </c>
      <c r="AN136" s="556">
        <v>6.9690434759040379E-5</v>
      </c>
    </row>
    <row r="137" spans="2:58" ht="13" customHeight="1">
      <c r="B137" s="551" t="s">
        <v>64</v>
      </c>
      <c r="C137" s="557" t="s">
        <v>493</v>
      </c>
      <c r="D137" s="518">
        <v>8.17805948512524E-3</v>
      </c>
      <c r="E137" s="518">
        <v>8.5365444463005764E-6</v>
      </c>
      <c r="F137" s="518">
        <v>1.0249991399440415</v>
      </c>
      <c r="G137" s="518">
        <v>6.905741860977737E-4</v>
      </c>
      <c r="H137" s="518">
        <v>1.3355370619275037E-4</v>
      </c>
      <c r="I137" s="554">
        <v>1.2258012979162779E-3</v>
      </c>
      <c r="J137" s="518">
        <v>1.6326107542846216E-5</v>
      </c>
      <c r="K137" s="518">
        <v>4.4326132665062227E-5</v>
      </c>
      <c r="L137" s="518">
        <v>5.2155714550481411E-5</v>
      </c>
      <c r="M137" s="555">
        <v>6.968573125437315E-6</v>
      </c>
      <c r="N137" s="518">
        <v>5.6984674041144219E-6</v>
      </c>
      <c r="O137" s="518">
        <v>5.0666164995710016E-6</v>
      </c>
      <c r="P137" s="518">
        <v>6.2678440867903753E-6</v>
      </c>
      <c r="Q137" s="518">
        <v>6.1219337474721619E-6</v>
      </c>
      <c r="R137" s="518">
        <v>5.0289296185742891E-6</v>
      </c>
      <c r="S137" s="554">
        <v>9.5243260054254534E-6</v>
      </c>
      <c r="T137" s="518">
        <v>9.9158424900339344E-6</v>
      </c>
      <c r="U137" s="518">
        <v>4.8555955381659959E-6</v>
      </c>
      <c r="V137" s="518">
        <v>4.0061746020302347E-6</v>
      </c>
      <c r="W137" s="555">
        <v>1.4817639458101147E-4</v>
      </c>
      <c r="X137" s="518">
        <v>1.9178696675417122E-5</v>
      </c>
      <c r="Y137" s="518">
        <v>6.5233268075748417E-6</v>
      </c>
      <c r="Z137" s="518">
        <v>1.3510728418990901E-5</v>
      </c>
      <c r="AA137" s="518">
        <v>9.5781586018661785E-6</v>
      </c>
      <c r="AB137" s="518">
        <v>2.6212168039638769E-5</v>
      </c>
      <c r="AC137" s="554">
        <v>8.3812319910654435E-6</v>
      </c>
      <c r="AD137" s="518">
        <v>6.8792318972354812E-6</v>
      </c>
      <c r="AE137" s="518">
        <v>1.1206201160524337E-5</v>
      </c>
      <c r="AF137" s="518">
        <v>5.0414922340486846E-5</v>
      </c>
      <c r="AG137" s="555">
        <v>1.0301092692161118E-4</v>
      </c>
      <c r="AH137" s="518">
        <v>9.1489679176030587E-4</v>
      </c>
      <c r="AI137" s="518">
        <v>1.1595343699237208E-3</v>
      </c>
      <c r="AJ137" s="518">
        <v>8.6180051682215329E-5</v>
      </c>
      <c r="AK137" s="518">
        <v>1.5239782549508496E-5</v>
      </c>
      <c r="AL137" s="555">
        <v>1.1485278836153674E-2</v>
      </c>
      <c r="AM137" s="518">
        <v>2.5559625026185153E-5</v>
      </c>
      <c r="AN137" s="556">
        <v>5.0054005298755028E-4</v>
      </c>
    </row>
    <row r="138" spans="2:58" ht="13" customHeight="1">
      <c r="B138" s="551" t="s">
        <v>65</v>
      </c>
      <c r="C138" s="557" t="s">
        <v>14</v>
      </c>
      <c r="D138" s="518">
        <v>5.5496992731265374E-4</v>
      </c>
      <c r="E138" s="518">
        <v>4.8107096079407418E-4</v>
      </c>
      <c r="F138" s="518">
        <v>1.9636786256357208E-4</v>
      </c>
      <c r="G138" s="518">
        <v>1.0272711736350875</v>
      </c>
      <c r="H138" s="518">
        <v>5.6936995085740824E-4</v>
      </c>
      <c r="I138" s="554">
        <v>2.2116778894264085E-4</v>
      </c>
      <c r="J138" s="518">
        <v>2.1795234006263039E-4</v>
      </c>
      <c r="K138" s="518">
        <v>5.9671853203792271E-4</v>
      </c>
      <c r="L138" s="518">
        <v>4.8364798118060592E-4</v>
      </c>
      <c r="M138" s="555">
        <v>2.0317781735935329E-4</v>
      </c>
      <c r="N138" s="518">
        <v>2.2998305069813724E-4</v>
      </c>
      <c r="O138" s="518">
        <v>2.2321991336961443E-4</v>
      </c>
      <c r="P138" s="518">
        <v>1.9746155473693544E-4</v>
      </c>
      <c r="Q138" s="518">
        <v>5.3544431773028007E-4</v>
      </c>
      <c r="R138" s="518">
        <v>2.5183291662442248E-4</v>
      </c>
      <c r="S138" s="554">
        <v>6.6463434336620222E-4</v>
      </c>
      <c r="T138" s="518">
        <v>7.1859386660478263E-4</v>
      </c>
      <c r="U138" s="518">
        <v>2.52519184339038E-4</v>
      </c>
      <c r="V138" s="518">
        <v>2.8173713812413052E-4</v>
      </c>
      <c r="W138" s="555">
        <v>6.2520220176204495E-4</v>
      </c>
      <c r="X138" s="518">
        <v>6.0439075450571941E-4</v>
      </c>
      <c r="Y138" s="518">
        <v>1.1187549570177698E-4</v>
      </c>
      <c r="Z138" s="518">
        <v>2.43206645722864E-4</v>
      </c>
      <c r="AA138" s="518">
        <v>5.9911717930681693E-4</v>
      </c>
      <c r="AB138" s="518">
        <v>6.0403878487929035E-4</v>
      </c>
      <c r="AC138" s="554">
        <v>2.112958107618502E-4</v>
      </c>
      <c r="AD138" s="518">
        <v>2.7259850038491596E-5</v>
      </c>
      <c r="AE138" s="518">
        <v>2.9519781671031404E-4</v>
      </c>
      <c r="AF138" s="518">
        <v>1.2167805722611529E-4</v>
      </c>
      <c r="AG138" s="555">
        <v>7.1108362569682817E-4</v>
      </c>
      <c r="AH138" s="518">
        <v>1.3403419676319506E-4</v>
      </c>
      <c r="AI138" s="518">
        <v>5.6516485528946149E-4</v>
      </c>
      <c r="AJ138" s="518">
        <v>1.2815598692505988E-3</v>
      </c>
      <c r="AK138" s="518">
        <v>2.4642204924569535E-4</v>
      </c>
      <c r="AL138" s="555">
        <v>4.8092491783641308E-4</v>
      </c>
      <c r="AM138" s="518">
        <v>3.1177363439164238E-3</v>
      </c>
      <c r="AN138" s="556">
        <v>1.3386385765688129E-4</v>
      </c>
    </row>
    <row r="139" spans="2:58" ht="13" customHeight="1">
      <c r="B139" s="551" t="s">
        <v>66</v>
      </c>
      <c r="C139" s="557" t="s">
        <v>575</v>
      </c>
      <c r="D139" s="518">
        <v>4.5338802661867321E-3</v>
      </c>
      <c r="E139" s="518">
        <v>9.1113208903222727E-4</v>
      </c>
      <c r="F139" s="518">
        <v>4.1734728518973826E-3</v>
      </c>
      <c r="G139" s="518">
        <v>1.9172620897312132E-3</v>
      </c>
      <c r="H139" s="518">
        <v>1.0682178525863655</v>
      </c>
      <c r="I139" s="554">
        <v>3.9204999865594253E-3</v>
      </c>
      <c r="J139" s="518">
        <v>9.386594903346365E-4</v>
      </c>
      <c r="K139" s="518">
        <v>1.5388955277873932E-3</v>
      </c>
      <c r="L139" s="518">
        <v>8.9685658049505519E-3</v>
      </c>
      <c r="M139" s="555">
        <v>7.1733962781070804E-4</v>
      </c>
      <c r="N139" s="518">
        <v>1.2343470640713949E-3</v>
      </c>
      <c r="O139" s="518">
        <v>1.5335297673218348E-3</v>
      </c>
      <c r="P139" s="518">
        <v>7.8851513847583328E-4</v>
      </c>
      <c r="Q139" s="518">
        <v>6.9799591005276988E-4</v>
      </c>
      <c r="R139" s="518">
        <v>1.2225375387787869E-3</v>
      </c>
      <c r="S139" s="554">
        <v>1.9684411771054193E-3</v>
      </c>
      <c r="T139" s="518">
        <v>2.5193945066870993E-3</v>
      </c>
      <c r="U139" s="518">
        <v>1.3529289700707956E-3</v>
      </c>
      <c r="V139" s="518">
        <v>4.5355507779519289E-4</v>
      </c>
      <c r="W139" s="555">
        <v>2.1551918285195447E-2</v>
      </c>
      <c r="X139" s="518">
        <v>1.1953647759432511E-2</v>
      </c>
      <c r="Y139" s="518">
        <v>8.5573110681526701E-4</v>
      </c>
      <c r="Z139" s="518">
        <v>2.1267610820723524E-3</v>
      </c>
      <c r="AA139" s="518">
        <v>2.3275424345583044E-3</v>
      </c>
      <c r="AB139" s="518">
        <v>1.9386632790594357E-3</v>
      </c>
      <c r="AC139" s="554">
        <v>1.621785513906209E-3</v>
      </c>
      <c r="AD139" s="518">
        <v>3.8993260580631788E-4</v>
      </c>
      <c r="AE139" s="518">
        <v>3.615503512010143E-3</v>
      </c>
      <c r="AF139" s="518">
        <v>2.2070163699770499E-3</v>
      </c>
      <c r="AG139" s="555">
        <v>1.0046662938403958E-3</v>
      </c>
      <c r="AH139" s="518">
        <v>2.8995686621383285E-3</v>
      </c>
      <c r="AI139" s="518">
        <v>2.0432631953185244E-3</v>
      </c>
      <c r="AJ139" s="518">
        <v>1.9353949921055826E-3</v>
      </c>
      <c r="AK139" s="518">
        <v>1.072856405647672E-3</v>
      </c>
      <c r="AL139" s="555">
        <v>1.4602757113088259E-3</v>
      </c>
      <c r="AM139" s="518">
        <v>0.10176128305163665</v>
      </c>
      <c r="AN139" s="556">
        <v>6.4980907546672163E-4</v>
      </c>
    </row>
    <row r="140" spans="2:58" ht="13" customHeight="1">
      <c r="B140" s="558" t="s">
        <v>67</v>
      </c>
      <c r="C140" s="559" t="s">
        <v>17</v>
      </c>
      <c r="D140" s="519">
        <v>4.754654566213698E-3</v>
      </c>
      <c r="E140" s="519">
        <v>1.4375683944190265E-3</v>
      </c>
      <c r="F140" s="519">
        <v>1.0813040831677086E-3</v>
      </c>
      <c r="G140" s="519">
        <v>1.405921948342587E-2</v>
      </c>
      <c r="H140" s="519">
        <v>3.8699457987211739E-3</v>
      </c>
      <c r="I140" s="561">
        <v>1.0143243601568606</v>
      </c>
      <c r="J140" s="519">
        <v>4.9410252555139832E-3</v>
      </c>
      <c r="K140" s="519">
        <v>1.4537699750036185E-2</v>
      </c>
      <c r="L140" s="519">
        <v>3.3361173456058785E-3</v>
      </c>
      <c r="M140" s="562">
        <v>6.4407956398048968E-4</v>
      </c>
      <c r="N140" s="519">
        <v>1.1417259485434063E-3</v>
      </c>
      <c r="O140" s="519">
        <v>8.6080392035303959E-4</v>
      </c>
      <c r="P140" s="519">
        <v>3.7851674017163201E-4</v>
      </c>
      <c r="Q140" s="519">
        <v>5.3111809202741652E-4</v>
      </c>
      <c r="R140" s="519">
        <v>7.5958775293926838E-4</v>
      </c>
      <c r="S140" s="561">
        <v>1.5019725746944314E-3</v>
      </c>
      <c r="T140" s="519">
        <v>1.8264415428928848E-3</v>
      </c>
      <c r="U140" s="519">
        <v>1.1031705716867087E-3</v>
      </c>
      <c r="V140" s="519">
        <v>1.030106449247359E-3</v>
      </c>
      <c r="W140" s="562">
        <v>3.4183983409857379E-3</v>
      </c>
      <c r="X140" s="519">
        <v>6.3876621970724917E-4</v>
      </c>
      <c r="Y140" s="519">
        <v>1.9858689387786628E-4</v>
      </c>
      <c r="Z140" s="519">
        <v>1.0697627552967795E-3</v>
      </c>
      <c r="AA140" s="519">
        <v>1.8532552613383189E-3</v>
      </c>
      <c r="AB140" s="519">
        <v>7.323758375923239E-5</v>
      </c>
      <c r="AC140" s="561">
        <v>7.408060094113249E-5</v>
      </c>
      <c r="AD140" s="519">
        <v>2.2381169444958845E-5</v>
      </c>
      <c r="AE140" s="519">
        <v>2.0115592475137653E-4</v>
      </c>
      <c r="AF140" s="519">
        <v>1.3115156028197615E-4</v>
      </c>
      <c r="AG140" s="562">
        <v>2.029695160046599E-4</v>
      </c>
      <c r="AH140" s="519">
        <v>1.2713442595428076E-3</v>
      </c>
      <c r="AI140" s="519">
        <v>1.3247967808714366E-2</v>
      </c>
      <c r="AJ140" s="519">
        <v>1.334124757930455E-4</v>
      </c>
      <c r="AK140" s="519">
        <v>3.3003722004766389E-4</v>
      </c>
      <c r="AL140" s="562">
        <v>6.7141753049971198E-4</v>
      </c>
      <c r="AM140" s="519">
        <v>1.4875891242910667E-3</v>
      </c>
      <c r="AN140" s="563">
        <v>3.5834586024274952E-4</v>
      </c>
    </row>
    <row r="141" spans="2:58" ht="13" customHeight="1">
      <c r="B141" s="551" t="s">
        <v>68</v>
      </c>
      <c r="C141" s="557" t="s">
        <v>576</v>
      </c>
      <c r="D141" s="518">
        <v>4.8148408584281421E-4</v>
      </c>
      <c r="E141" s="518">
        <v>9.5167124205972726E-4</v>
      </c>
      <c r="F141" s="518">
        <v>3.4442993829389234E-4</v>
      </c>
      <c r="G141" s="518">
        <v>5.0638388723516327E-4</v>
      </c>
      <c r="H141" s="518">
        <v>3.7325614122483541E-4</v>
      </c>
      <c r="I141" s="554">
        <v>1.7699305920001194E-4</v>
      </c>
      <c r="J141" s="518">
        <v>1.0018142134690553</v>
      </c>
      <c r="K141" s="518">
        <v>1.3392254482886572E-4</v>
      </c>
      <c r="L141" s="518">
        <v>1.0119252099833416E-3</v>
      </c>
      <c r="M141" s="555">
        <v>7.4855190091388882E-4</v>
      </c>
      <c r="N141" s="518">
        <v>2.8635790834192218E-4</v>
      </c>
      <c r="O141" s="518">
        <v>3.8420950033481117E-4</v>
      </c>
      <c r="P141" s="518">
        <v>1.4593457607782513E-4</v>
      </c>
      <c r="Q141" s="518">
        <v>1.3821753706618113E-4</v>
      </c>
      <c r="R141" s="518">
        <v>1.1331063342375603E-4</v>
      </c>
      <c r="S141" s="554">
        <v>1.9027004962586638E-4</v>
      </c>
      <c r="T141" s="518">
        <v>1.3710624060299669E-4</v>
      </c>
      <c r="U141" s="518">
        <v>1.1001755753405393E-4</v>
      </c>
      <c r="V141" s="518">
        <v>1.3501510085738513E-4</v>
      </c>
      <c r="W141" s="555">
        <v>5.4518742181357933E-4</v>
      </c>
      <c r="X141" s="518">
        <v>7.253133698734486E-4</v>
      </c>
      <c r="Y141" s="518">
        <v>4.7317111626254266E-4</v>
      </c>
      <c r="Z141" s="518">
        <v>8.459043270227719E-4</v>
      </c>
      <c r="AA141" s="518">
        <v>1.0453648117027994E-3</v>
      </c>
      <c r="AB141" s="518">
        <v>1.9041761864214857E-4</v>
      </c>
      <c r="AC141" s="554">
        <v>1.2942058627315816E-4</v>
      </c>
      <c r="AD141" s="518">
        <v>3.3375971282675773E-5</v>
      </c>
      <c r="AE141" s="518">
        <v>3.7245496296027009E-3</v>
      </c>
      <c r="AF141" s="518">
        <v>1.2513027399430518E-4</v>
      </c>
      <c r="AG141" s="555">
        <v>4.8906139909681815E-4</v>
      </c>
      <c r="AH141" s="518">
        <v>2.5683989543203508E-4</v>
      </c>
      <c r="AI141" s="518">
        <v>1.6990842395207757E-4</v>
      </c>
      <c r="AJ141" s="518">
        <v>1.0233035983984415E-4</v>
      </c>
      <c r="AK141" s="518">
        <v>1.3380659961017015E-4</v>
      </c>
      <c r="AL141" s="555">
        <v>2.6667621073414913E-4</v>
      </c>
      <c r="AM141" s="518">
        <v>2.5197277550808602E-4</v>
      </c>
      <c r="AN141" s="556">
        <v>7.356141914468331E-4</v>
      </c>
    </row>
    <row r="142" spans="2:58" ht="13" customHeight="1">
      <c r="B142" s="551" t="s">
        <v>69</v>
      </c>
      <c r="C142" s="557" t="s">
        <v>958</v>
      </c>
      <c r="D142" s="518">
        <v>1.3641474615033527E-3</v>
      </c>
      <c r="E142" s="518">
        <v>1.1467379624223925E-3</v>
      </c>
      <c r="F142" s="518">
        <v>4.402988157111867E-3</v>
      </c>
      <c r="G142" s="518">
        <v>2.3540032797845908E-3</v>
      </c>
      <c r="H142" s="518">
        <v>7.0987949099603868E-3</v>
      </c>
      <c r="I142" s="554">
        <v>5.5888032792712275E-3</v>
      </c>
      <c r="J142" s="518">
        <v>5.4454608572031022E-4</v>
      </c>
      <c r="K142" s="518">
        <v>1.0364290855621556</v>
      </c>
      <c r="L142" s="518">
        <v>1.9920389053285394E-3</v>
      </c>
      <c r="M142" s="555">
        <v>3.4617032780249102E-4</v>
      </c>
      <c r="N142" s="518">
        <v>2.6101331225640875E-3</v>
      </c>
      <c r="O142" s="518">
        <v>1.2953645605451724E-3</v>
      </c>
      <c r="P142" s="518">
        <v>3.3642324952416966E-3</v>
      </c>
      <c r="Q142" s="518">
        <v>5.8539838635922482E-3</v>
      </c>
      <c r="R142" s="518">
        <v>5.8784041921568497E-3</v>
      </c>
      <c r="S142" s="554">
        <v>2.743506131050062E-3</v>
      </c>
      <c r="T142" s="518">
        <v>1.1032832530720437E-2</v>
      </c>
      <c r="U142" s="518">
        <v>8.9622528869963899E-3</v>
      </c>
      <c r="V142" s="518">
        <v>8.918915512227071E-3</v>
      </c>
      <c r="W142" s="555">
        <v>9.96374470126026E-3</v>
      </c>
      <c r="X142" s="518">
        <v>3.0338253885944157E-3</v>
      </c>
      <c r="Y142" s="518">
        <v>3.6754183845370185E-4</v>
      </c>
      <c r="Z142" s="518">
        <v>8.8188391552439672E-3</v>
      </c>
      <c r="AA142" s="518">
        <v>5.3987755843306921E-3</v>
      </c>
      <c r="AB142" s="518">
        <v>1.4338495449513825E-3</v>
      </c>
      <c r="AC142" s="554">
        <v>7.8140687297032678E-4</v>
      </c>
      <c r="AD142" s="518">
        <v>2.1795777857406797E-4</v>
      </c>
      <c r="AE142" s="518">
        <v>1.3340511683708645E-3</v>
      </c>
      <c r="AF142" s="518">
        <v>6.0456627069850393E-4</v>
      </c>
      <c r="AG142" s="555">
        <v>7.6837235243839934E-4</v>
      </c>
      <c r="AH142" s="518">
        <v>1.520271645852635E-3</v>
      </c>
      <c r="AI142" s="518">
        <v>7.4065672581043109E-4</v>
      </c>
      <c r="AJ142" s="518">
        <v>6.8930997349275346E-4</v>
      </c>
      <c r="AK142" s="518">
        <v>2.0754689761407707E-3</v>
      </c>
      <c r="AL142" s="555">
        <v>7.6806210530743358E-4</v>
      </c>
      <c r="AM142" s="518">
        <v>1.0015921165372987E-2</v>
      </c>
      <c r="AN142" s="556">
        <v>6.3220935135445216E-4</v>
      </c>
    </row>
    <row r="143" spans="2:58" ht="13" customHeight="1">
      <c r="B143" s="551" t="s">
        <v>70</v>
      </c>
      <c r="C143" s="557" t="s">
        <v>577</v>
      </c>
      <c r="D143" s="518">
        <v>8.1163745138681544E-4</v>
      </c>
      <c r="E143" s="518">
        <v>1.299835696041696E-4</v>
      </c>
      <c r="F143" s="518">
        <v>6.2537234932338024E-4</v>
      </c>
      <c r="G143" s="518">
        <v>3.2245433548149861E-4</v>
      </c>
      <c r="H143" s="518">
        <v>1.0592858685414741E-3</v>
      </c>
      <c r="I143" s="554">
        <v>2.1040858836250996E-3</v>
      </c>
      <c r="J143" s="518">
        <v>1.291997596287253E-2</v>
      </c>
      <c r="K143" s="518">
        <v>1.0308643799278312E-3</v>
      </c>
      <c r="L143" s="518">
        <v>1.0217161679878539</v>
      </c>
      <c r="M143" s="555">
        <v>3.0932539083842457E-3</v>
      </c>
      <c r="N143" s="518">
        <v>3.5710707244128843E-3</v>
      </c>
      <c r="O143" s="518">
        <v>2.0823279245108998E-3</v>
      </c>
      <c r="P143" s="518">
        <v>2.2340938584926424E-3</v>
      </c>
      <c r="Q143" s="518">
        <v>1.9335914378553305E-3</v>
      </c>
      <c r="R143" s="518">
        <v>2.974827307026568E-3</v>
      </c>
      <c r="S143" s="554">
        <v>1.5744791838004184E-2</v>
      </c>
      <c r="T143" s="518">
        <v>2.628699447954407E-3</v>
      </c>
      <c r="U143" s="518">
        <v>1.4352197924617489E-3</v>
      </c>
      <c r="V143" s="518">
        <v>2.8627697460834553E-3</v>
      </c>
      <c r="W143" s="555">
        <v>1.1299623157216313E-3</v>
      </c>
      <c r="X143" s="518">
        <v>1.6781527669204144E-2</v>
      </c>
      <c r="Y143" s="518">
        <v>5.4460099434903162E-4</v>
      </c>
      <c r="Z143" s="518">
        <v>2.8784882277428257E-3</v>
      </c>
      <c r="AA143" s="518">
        <v>4.0720172034047801E-4</v>
      </c>
      <c r="AB143" s="518">
        <v>1.8733521188858549E-4</v>
      </c>
      <c r="AC143" s="554">
        <v>1.2302057547878729E-4</v>
      </c>
      <c r="AD143" s="518">
        <v>2.7368452946321378E-4</v>
      </c>
      <c r="AE143" s="518">
        <v>3.3475948505562279E-4</v>
      </c>
      <c r="AF143" s="518">
        <v>1.8590134542318345E-4</v>
      </c>
      <c r="AG143" s="555">
        <v>2.9661363254320227E-4</v>
      </c>
      <c r="AH143" s="518">
        <v>7.5170753488584927E-4</v>
      </c>
      <c r="AI143" s="518">
        <v>3.9448700966701177E-4</v>
      </c>
      <c r="AJ143" s="518">
        <v>9.817540157540932E-5</v>
      </c>
      <c r="AK143" s="518">
        <v>4.2236454674297744E-4</v>
      </c>
      <c r="AL143" s="555">
        <v>4.3342453242230759E-4</v>
      </c>
      <c r="AM143" s="518">
        <v>1.9688559395534583E-3</v>
      </c>
      <c r="AN143" s="556">
        <v>1.0561904893710108E-3</v>
      </c>
    </row>
    <row r="144" spans="2:58" ht="13" customHeight="1">
      <c r="B144" s="564" t="s">
        <v>71</v>
      </c>
      <c r="C144" s="565" t="s">
        <v>21</v>
      </c>
      <c r="D144" s="520">
        <v>4.7930127001427079E-5</v>
      </c>
      <c r="E144" s="520">
        <v>3.2445228148676725E-4</v>
      </c>
      <c r="F144" s="520">
        <v>5.9615927391217969E-5</v>
      </c>
      <c r="G144" s="520">
        <v>6.761105242304457E-5</v>
      </c>
      <c r="H144" s="520">
        <v>3.1831246299980475E-3</v>
      </c>
      <c r="I144" s="567">
        <v>5.8427131046642438E-5</v>
      </c>
      <c r="J144" s="520">
        <v>8.3196779437392823E-5</v>
      </c>
      <c r="K144" s="520">
        <v>2.5113480412121235E-4</v>
      </c>
      <c r="L144" s="520">
        <v>1.552331091570001E-3</v>
      </c>
      <c r="M144" s="568">
        <v>1.054342270858214</v>
      </c>
      <c r="N144" s="520">
        <v>2.3923010335841823E-4</v>
      </c>
      <c r="O144" s="520">
        <v>3.1535568763864118E-2</v>
      </c>
      <c r="P144" s="520">
        <v>1.6898420394193026E-2</v>
      </c>
      <c r="Q144" s="520">
        <v>1.2146679605629729E-2</v>
      </c>
      <c r="R144" s="520">
        <v>3.7693370266833138E-3</v>
      </c>
      <c r="S144" s="567">
        <v>1.1677913507635578E-3</v>
      </c>
      <c r="T144" s="520">
        <v>7.3724016438054124E-3</v>
      </c>
      <c r="U144" s="520">
        <v>9.2886687242629091E-4</v>
      </c>
      <c r="V144" s="520">
        <v>7.3050983614235112E-3</v>
      </c>
      <c r="W144" s="568">
        <v>4.8404499993680945E-4</v>
      </c>
      <c r="X144" s="520">
        <v>3.2412541395910209E-3</v>
      </c>
      <c r="Y144" s="520">
        <v>1.0625779050956002E-4</v>
      </c>
      <c r="Z144" s="520">
        <v>2.2007973513316946E-4</v>
      </c>
      <c r="AA144" s="520">
        <v>4.844958761579778E-5</v>
      </c>
      <c r="AB144" s="520">
        <v>3.6773955982095848E-5</v>
      </c>
      <c r="AC144" s="567">
        <v>3.1187570539804669E-5</v>
      </c>
      <c r="AD144" s="520">
        <v>5.0104042750389512E-5</v>
      </c>
      <c r="AE144" s="520">
        <v>1.7344101214779805E-4</v>
      </c>
      <c r="AF144" s="520">
        <v>4.4198532042471744E-5</v>
      </c>
      <c r="AG144" s="568">
        <v>6.1937525668754741E-5</v>
      </c>
      <c r="AH144" s="520">
        <v>4.8674869368346811E-5</v>
      </c>
      <c r="AI144" s="520">
        <v>3.4595792621306469E-5</v>
      </c>
      <c r="AJ144" s="520">
        <v>1.7443856252054346E-5</v>
      </c>
      <c r="AK144" s="520">
        <v>1.0647122186976468E-4</v>
      </c>
      <c r="AL144" s="568">
        <v>3.6685810967426837E-5</v>
      </c>
      <c r="AM144" s="520">
        <v>3.5599451228942073E-4</v>
      </c>
      <c r="AN144" s="569">
        <v>3.8543628114728011E-4</v>
      </c>
    </row>
    <row r="145" spans="2:40" ht="13" customHeight="1">
      <c r="B145" s="551" t="s">
        <v>72</v>
      </c>
      <c r="C145" s="557" t="s">
        <v>23</v>
      </c>
      <c r="D145" s="518">
        <v>2.5526120651486949E-5</v>
      </c>
      <c r="E145" s="518">
        <v>1.8248112308731667E-4</v>
      </c>
      <c r="F145" s="518">
        <v>2.2395040987199458E-4</v>
      </c>
      <c r="G145" s="518">
        <v>2.4144730517557366E-5</v>
      </c>
      <c r="H145" s="518">
        <v>9.3247250077151903E-4</v>
      </c>
      <c r="I145" s="554">
        <v>2.9581219208470389E-4</v>
      </c>
      <c r="J145" s="518">
        <v>6.4839682583397825E-5</v>
      </c>
      <c r="K145" s="518">
        <v>4.9426759621345583E-4</v>
      </c>
      <c r="L145" s="518">
        <v>2.3108645564261549E-3</v>
      </c>
      <c r="M145" s="555">
        <v>1.4356537978464723E-3</v>
      </c>
      <c r="N145" s="518">
        <v>1.0684084997493377</v>
      </c>
      <c r="O145" s="518">
        <v>1.141774556988984E-2</v>
      </c>
      <c r="P145" s="518">
        <v>5.3043677382352073E-3</v>
      </c>
      <c r="Q145" s="518">
        <v>4.4350094093036042E-3</v>
      </c>
      <c r="R145" s="518">
        <v>5.8530104251977612E-3</v>
      </c>
      <c r="S145" s="554">
        <v>1.0117968350973585E-2</v>
      </c>
      <c r="T145" s="518">
        <v>1.0254754723110986E-2</v>
      </c>
      <c r="U145" s="518">
        <v>2.7263666637949257E-3</v>
      </c>
      <c r="V145" s="518">
        <v>3.9060512700063803E-3</v>
      </c>
      <c r="W145" s="555">
        <v>1.4442377388086802E-3</v>
      </c>
      <c r="X145" s="518">
        <v>1.5110338844693426E-3</v>
      </c>
      <c r="Y145" s="518">
        <v>2.0646544602682831E-4</v>
      </c>
      <c r="Z145" s="518">
        <v>1.4842294000699303E-4</v>
      </c>
      <c r="AA145" s="518">
        <v>3.7366787553246421E-5</v>
      </c>
      <c r="AB145" s="518">
        <v>2.6643935160585554E-5</v>
      </c>
      <c r="AC145" s="554">
        <v>2.614766417725857E-5</v>
      </c>
      <c r="AD145" s="518">
        <v>2.5019552007850598E-5</v>
      </c>
      <c r="AE145" s="518">
        <v>4.4925472292471653E-5</v>
      </c>
      <c r="AF145" s="518">
        <v>4.1732157102067174E-5</v>
      </c>
      <c r="AG145" s="555">
        <v>6.6222041041450854E-5</v>
      </c>
      <c r="AH145" s="518">
        <v>6.3553216216048571E-5</v>
      </c>
      <c r="AI145" s="518">
        <v>2.9180819456263961E-4</v>
      </c>
      <c r="AJ145" s="518">
        <v>2.9775807848807413E-5</v>
      </c>
      <c r="AK145" s="518">
        <v>1.4396384141807247E-4</v>
      </c>
      <c r="AL145" s="555">
        <v>6.7191810155969276E-5</v>
      </c>
      <c r="AM145" s="518">
        <v>3.8256896090754376E-4</v>
      </c>
      <c r="AN145" s="556">
        <v>3.6291512937092955E-4</v>
      </c>
    </row>
    <row r="146" spans="2:40" ht="13" customHeight="1">
      <c r="B146" s="551" t="s">
        <v>73</v>
      </c>
      <c r="C146" s="557" t="s">
        <v>25</v>
      </c>
      <c r="D146" s="518">
        <v>3.194080039963102E-4</v>
      </c>
      <c r="E146" s="518">
        <v>4.9679206047645557E-4</v>
      </c>
      <c r="F146" s="518">
        <v>1.0975161846468998E-3</v>
      </c>
      <c r="G146" s="518">
        <v>1.0821223168371889E-4</v>
      </c>
      <c r="H146" s="518">
        <v>2.0686967589227732E-3</v>
      </c>
      <c r="I146" s="554">
        <v>9.6318620406107998E-4</v>
      </c>
      <c r="J146" s="518">
        <v>1.7403815467332068E-4</v>
      </c>
      <c r="K146" s="518">
        <v>3.9119093332643694E-4</v>
      </c>
      <c r="L146" s="518">
        <v>1.0905840610722474E-3</v>
      </c>
      <c r="M146" s="555">
        <v>9.5687438859942393E-4</v>
      </c>
      <c r="N146" s="518">
        <v>3.4795092056000558E-4</v>
      </c>
      <c r="O146" s="518">
        <v>1.0064988776750268</v>
      </c>
      <c r="P146" s="518">
        <v>2.655515454778868E-3</v>
      </c>
      <c r="Q146" s="518">
        <v>3.3074156935659687E-3</v>
      </c>
      <c r="R146" s="518">
        <v>3.5750806533542991E-3</v>
      </c>
      <c r="S146" s="554">
        <v>2.3195813077228891E-3</v>
      </c>
      <c r="T146" s="518">
        <v>2.7544950120909095E-3</v>
      </c>
      <c r="U146" s="518">
        <v>4.1987333648011976E-3</v>
      </c>
      <c r="V146" s="518">
        <v>7.6623025366179254E-4</v>
      </c>
      <c r="W146" s="555">
        <v>8.5729964206845196E-4</v>
      </c>
      <c r="X146" s="518">
        <v>7.3037365370733805E-3</v>
      </c>
      <c r="Y146" s="518">
        <v>3.0486691861960361E-4</v>
      </c>
      <c r="Z146" s="518">
        <v>4.6301593192948659E-4</v>
      </c>
      <c r="AA146" s="518">
        <v>1.0712496719222154E-4</v>
      </c>
      <c r="AB146" s="518">
        <v>2.181440144148553E-4</v>
      </c>
      <c r="AC146" s="554">
        <v>6.5697227593227459E-5</v>
      </c>
      <c r="AD146" s="518">
        <v>1.3544895610670505E-4</v>
      </c>
      <c r="AE146" s="518">
        <v>3.2978612028808054E-4</v>
      </c>
      <c r="AF146" s="518">
        <v>1.2993668580754648E-4</v>
      </c>
      <c r="AG146" s="555">
        <v>3.530457837395609E-4</v>
      </c>
      <c r="AH146" s="518">
        <v>1.1172160595015679E-4</v>
      </c>
      <c r="AI146" s="518">
        <v>1.0282769280059682E-4</v>
      </c>
      <c r="AJ146" s="518">
        <v>9.4718612575997235E-5</v>
      </c>
      <c r="AK146" s="518">
        <v>1.7510806214567835E-4</v>
      </c>
      <c r="AL146" s="555">
        <v>2.1691220740134405E-4</v>
      </c>
      <c r="AM146" s="518">
        <v>3.3139658698949799E-4</v>
      </c>
      <c r="AN146" s="556">
        <v>3.699236349325232E-4</v>
      </c>
    </row>
    <row r="147" spans="2:40" ht="13" customHeight="1">
      <c r="B147" s="551" t="s">
        <v>74</v>
      </c>
      <c r="C147" s="557" t="s">
        <v>578</v>
      </c>
      <c r="D147" s="518">
        <v>4.4668493458290553E-5</v>
      </c>
      <c r="E147" s="518">
        <v>3.4900114235974589E-4</v>
      </c>
      <c r="F147" s="518">
        <v>4.6259220646649184E-5</v>
      </c>
      <c r="G147" s="518">
        <v>3.6859272734192097E-5</v>
      </c>
      <c r="H147" s="518">
        <v>7.480316960275218E-5</v>
      </c>
      <c r="I147" s="554">
        <v>4.4783199323493503E-5</v>
      </c>
      <c r="J147" s="518">
        <v>7.3510632826646411E-5</v>
      </c>
      <c r="K147" s="518">
        <v>9.2851444977790586E-5</v>
      </c>
      <c r="L147" s="518">
        <v>3.2722556778231552E-4</v>
      </c>
      <c r="M147" s="555">
        <v>2.1781088390622673E-4</v>
      </c>
      <c r="N147" s="518">
        <v>2.8267486624530506E-5</v>
      </c>
      <c r="O147" s="518">
        <v>1.3418344062607695E-4</v>
      </c>
      <c r="P147" s="518">
        <v>1.0238239640548337</v>
      </c>
      <c r="Q147" s="518">
        <v>5.7856920793656038E-3</v>
      </c>
      <c r="R147" s="518">
        <v>2.095256434678516E-3</v>
      </c>
      <c r="S147" s="554">
        <v>3.1824421961448792E-4</v>
      </c>
      <c r="T147" s="518">
        <v>4.2301086082206134E-3</v>
      </c>
      <c r="U147" s="518">
        <v>2.3094958439302791E-4</v>
      </c>
      <c r="V147" s="518">
        <v>9.8880243555779122E-4</v>
      </c>
      <c r="W147" s="555">
        <v>1.2446745239211085E-4</v>
      </c>
      <c r="X147" s="518">
        <v>8.5852003555329901E-4</v>
      </c>
      <c r="Y147" s="518">
        <v>1.6611000242672453E-4</v>
      </c>
      <c r="Z147" s="518">
        <v>2.0255314281090002E-3</v>
      </c>
      <c r="AA147" s="518">
        <v>1.0974308938767299E-4</v>
      </c>
      <c r="AB147" s="518">
        <v>7.5610315837095263E-5</v>
      </c>
      <c r="AC147" s="554">
        <v>9.4099296271828395E-5</v>
      </c>
      <c r="AD147" s="518">
        <v>2.9203710527473431E-5</v>
      </c>
      <c r="AE147" s="518">
        <v>1.5742482583973498E-4</v>
      </c>
      <c r="AF147" s="518">
        <v>1.3095212478721191E-4</v>
      </c>
      <c r="AG147" s="555">
        <v>1.2088528663721656E-4</v>
      </c>
      <c r="AH147" s="518">
        <v>1.0490453709774631E-4</v>
      </c>
      <c r="AI147" s="518">
        <v>5.8524859302405894E-5</v>
      </c>
      <c r="AJ147" s="518">
        <v>2.8115960491783572E-5</v>
      </c>
      <c r="AK147" s="518">
        <v>1.465144556926974E-3</v>
      </c>
      <c r="AL147" s="555">
        <v>5.5714099232653841E-5</v>
      </c>
      <c r="AM147" s="518">
        <v>3.8358600245466749E-5</v>
      </c>
      <c r="AN147" s="556">
        <v>5.4393297541070638E-5</v>
      </c>
    </row>
    <row r="148" spans="2:40" ht="13" customHeight="1">
      <c r="B148" s="551" t="s">
        <v>75</v>
      </c>
      <c r="C148" s="557" t="s">
        <v>579</v>
      </c>
      <c r="D148" s="518">
        <v>2.7055595849387237E-5</v>
      </c>
      <c r="E148" s="518">
        <v>6.2824964283902978E-5</v>
      </c>
      <c r="F148" s="518">
        <v>2.8455016657867906E-5</v>
      </c>
      <c r="G148" s="518">
        <v>2.0751052957110636E-5</v>
      </c>
      <c r="H148" s="518">
        <v>3.7913763918312174E-5</v>
      </c>
      <c r="I148" s="554">
        <v>2.6371248451588518E-5</v>
      </c>
      <c r="J148" s="518">
        <v>3.8335305001129189E-5</v>
      </c>
      <c r="K148" s="518">
        <v>1.8510853805261141E-4</v>
      </c>
      <c r="L148" s="518">
        <v>1.0257214339570084E-4</v>
      </c>
      <c r="M148" s="555">
        <v>1.0924357354822767E-4</v>
      </c>
      <c r="N148" s="518">
        <v>2.5578533464886856E-5</v>
      </c>
      <c r="O148" s="518">
        <v>4.7794053424534392E-5</v>
      </c>
      <c r="P148" s="518">
        <v>3.8923502329370424E-4</v>
      </c>
      <c r="Q148" s="518">
        <v>1.01065144154598</v>
      </c>
      <c r="R148" s="518">
        <v>1.4437042518676872E-4</v>
      </c>
      <c r="S148" s="554">
        <v>1.8084863908297553E-4</v>
      </c>
      <c r="T148" s="518">
        <v>1.3033165694935675E-4</v>
      </c>
      <c r="U148" s="518">
        <v>8.3984437249474679E-5</v>
      </c>
      <c r="V148" s="518">
        <v>6.7623898431542147E-5</v>
      </c>
      <c r="W148" s="555">
        <v>4.8565317341009102E-5</v>
      </c>
      <c r="X148" s="518">
        <v>6.3910233856001881E-5</v>
      </c>
      <c r="Y148" s="518">
        <v>9.6823468452931453E-5</v>
      </c>
      <c r="Z148" s="518">
        <v>1.2903537419928766E-4</v>
      </c>
      <c r="AA148" s="518">
        <v>5.7627968866542586E-5</v>
      </c>
      <c r="AB148" s="518">
        <v>4.4661503496132873E-5</v>
      </c>
      <c r="AC148" s="554">
        <v>6.0068300164307982E-5</v>
      </c>
      <c r="AD148" s="518">
        <v>1.202579456914516E-5</v>
      </c>
      <c r="AE148" s="518">
        <v>8.7256057313834579E-5</v>
      </c>
      <c r="AF148" s="518">
        <v>8.0368875439196897E-5</v>
      </c>
      <c r="AG148" s="555">
        <v>5.1819836090949173E-5</v>
      </c>
      <c r="AH148" s="518">
        <v>5.7296949697196028E-5</v>
      </c>
      <c r="AI148" s="518">
        <v>2.9509506534587537E-5</v>
      </c>
      <c r="AJ148" s="518">
        <v>1.735353993610895E-5</v>
      </c>
      <c r="AK148" s="518">
        <v>1.0009918140713606E-3</v>
      </c>
      <c r="AL148" s="555">
        <v>2.5773629363965984E-5</v>
      </c>
      <c r="AM148" s="518">
        <v>1.7460274105506432E-5</v>
      </c>
      <c r="AN148" s="556">
        <v>2.5340812773262004E-5</v>
      </c>
    </row>
    <row r="149" spans="2:40" ht="13" customHeight="1">
      <c r="B149" s="551" t="s">
        <v>76</v>
      </c>
      <c r="C149" s="557" t="s">
        <v>580</v>
      </c>
      <c r="D149" s="518">
        <v>3.1491151075902264E-5</v>
      </c>
      <c r="E149" s="518">
        <v>4.4329319665884178E-5</v>
      </c>
      <c r="F149" s="518">
        <v>3.1188162073511459E-5</v>
      </c>
      <c r="G149" s="518">
        <v>2.6345240036848284E-5</v>
      </c>
      <c r="H149" s="518">
        <v>3.3363621306673995E-5</v>
      </c>
      <c r="I149" s="554">
        <v>2.7647027298520396E-5</v>
      </c>
      <c r="J149" s="518">
        <v>3.975534733415602E-5</v>
      </c>
      <c r="K149" s="518">
        <v>2.8232532162964889E-5</v>
      </c>
      <c r="L149" s="518">
        <v>4.2111419640813415E-5</v>
      </c>
      <c r="M149" s="555">
        <v>2.3654582112082384E-5</v>
      </c>
      <c r="N149" s="518">
        <v>1.6939837813196229E-5</v>
      </c>
      <c r="O149" s="518">
        <v>2.8493988146828488E-5</v>
      </c>
      <c r="P149" s="518">
        <v>6.030996971493716E-4</v>
      </c>
      <c r="Q149" s="518">
        <v>8.0623455111685568E-4</v>
      </c>
      <c r="R149" s="518">
        <v>1.0095813155065483</v>
      </c>
      <c r="S149" s="554">
        <v>5.5443344298335492E-5</v>
      </c>
      <c r="T149" s="518">
        <v>6.2467003603161291E-5</v>
      </c>
      <c r="U149" s="518">
        <v>3.0717367378780208E-4</v>
      </c>
      <c r="V149" s="518">
        <v>5.5129170667450387E-5</v>
      </c>
      <c r="W149" s="555">
        <v>5.8234147314214076E-5</v>
      </c>
      <c r="X149" s="518">
        <v>8.9765561648709913E-5</v>
      </c>
      <c r="Y149" s="518">
        <v>9.1400989797103395E-5</v>
      </c>
      <c r="Z149" s="518">
        <v>1.3249530319109896E-4</v>
      </c>
      <c r="AA149" s="518">
        <v>7.5187875680654396E-5</v>
      </c>
      <c r="AB149" s="518">
        <v>1.3165799707226064E-4</v>
      </c>
      <c r="AC149" s="554">
        <v>7.0772578338458496E-5</v>
      </c>
      <c r="AD149" s="518">
        <v>1.3266205521312728E-5</v>
      </c>
      <c r="AE149" s="518">
        <v>9.4071459337946654E-5</v>
      </c>
      <c r="AF149" s="518">
        <v>9.240311856342804E-5</v>
      </c>
      <c r="AG149" s="555">
        <v>5.0815841099863626E-4</v>
      </c>
      <c r="AH149" s="518">
        <v>7.3074474002431163E-5</v>
      </c>
      <c r="AI149" s="518">
        <v>1.8821614114901085E-3</v>
      </c>
      <c r="AJ149" s="518">
        <v>2.3742195841894707E-5</v>
      </c>
      <c r="AK149" s="518">
        <v>9.2748497450654958E-4</v>
      </c>
      <c r="AL149" s="555">
        <v>8.3927833733078613E-5</v>
      </c>
      <c r="AM149" s="518">
        <v>3.943555294369145E-3</v>
      </c>
      <c r="AN149" s="556">
        <v>6.6988671690407413E-5</v>
      </c>
    </row>
    <row r="150" spans="2:40" ht="13" customHeight="1">
      <c r="B150" s="558" t="s">
        <v>77</v>
      </c>
      <c r="C150" s="559" t="s">
        <v>287</v>
      </c>
      <c r="D150" s="519">
        <v>6.4195945733174571E-5</v>
      </c>
      <c r="E150" s="519">
        <v>9.7244854187922278E-5</v>
      </c>
      <c r="F150" s="519">
        <v>6.9166404422761754E-5</v>
      </c>
      <c r="G150" s="519">
        <v>5.3914254122287584E-5</v>
      </c>
      <c r="H150" s="519">
        <v>7.228582600993801E-5</v>
      </c>
      <c r="I150" s="561">
        <v>6.2594390778958594E-5</v>
      </c>
      <c r="J150" s="519">
        <v>8.9272818659586527E-5</v>
      </c>
      <c r="K150" s="519">
        <v>6.4524766547145089E-5</v>
      </c>
      <c r="L150" s="519">
        <v>9.592187136418841E-5</v>
      </c>
      <c r="M150" s="562">
        <v>5.4495016604324441E-5</v>
      </c>
      <c r="N150" s="519">
        <v>7.7431295186529609E-5</v>
      </c>
      <c r="O150" s="519">
        <v>2.1767176811242922E-4</v>
      </c>
      <c r="P150" s="519">
        <v>2.3105546843184589E-3</v>
      </c>
      <c r="Q150" s="519">
        <v>1.7643766869927509E-3</v>
      </c>
      <c r="R150" s="519">
        <v>1.4768055008779351E-2</v>
      </c>
      <c r="S150" s="561">
        <v>1.0377157557260137</v>
      </c>
      <c r="T150" s="519">
        <v>2.2890564360533817E-2</v>
      </c>
      <c r="U150" s="519">
        <v>3.8484410729567292E-2</v>
      </c>
      <c r="V150" s="519">
        <v>1.2577824658220969E-3</v>
      </c>
      <c r="W150" s="562">
        <v>1.3808353599146948E-3</v>
      </c>
      <c r="X150" s="519">
        <v>1.9161334921993849E-4</v>
      </c>
      <c r="Y150" s="519">
        <v>2.2492361727658645E-4</v>
      </c>
      <c r="Z150" s="519">
        <v>2.6276979404513188E-4</v>
      </c>
      <c r="AA150" s="519">
        <v>1.4945064218967457E-4</v>
      </c>
      <c r="AB150" s="519">
        <v>1.1715323774340718E-4</v>
      </c>
      <c r="AC150" s="561">
        <v>1.6033138810100971E-4</v>
      </c>
      <c r="AD150" s="519">
        <v>3.0193527414073881E-5</v>
      </c>
      <c r="AE150" s="519">
        <v>2.047239319424327E-4</v>
      </c>
      <c r="AF150" s="519">
        <v>2.4207574898172675E-4</v>
      </c>
      <c r="AG150" s="562">
        <v>2.9974926070257658E-4</v>
      </c>
      <c r="AH150" s="519">
        <v>3.3466519555644435E-4</v>
      </c>
      <c r="AI150" s="519">
        <v>1.0605523493194021E-4</v>
      </c>
      <c r="AJ150" s="519">
        <v>5.2356656216119344E-5</v>
      </c>
      <c r="AK150" s="519">
        <v>2.2905596410260987E-3</v>
      </c>
      <c r="AL150" s="562">
        <v>6.9298065961274718E-5</v>
      </c>
      <c r="AM150" s="519">
        <v>3.978704969701775E-3</v>
      </c>
      <c r="AN150" s="563">
        <v>7.7460532711358078E-5</v>
      </c>
    </row>
    <row r="151" spans="2:40" ht="13" customHeight="1">
      <c r="B151" s="551" t="s">
        <v>78</v>
      </c>
      <c r="C151" s="557" t="s">
        <v>60</v>
      </c>
      <c r="D151" s="518">
        <v>8.9101490799940223E-6</v>
      </c>
      <c r="E151" s="518">
        <v>5.6563295217508487E-5</v>
      </c>
      <c r="F151" s="518">
        <v>8.4090071731223344E-6</v>
      </c>
      <c r="G151" s="518">
        <v>7.2994150930493688E-6</v>
      </c>
      <c r="H151" s="518">
        <v>1.3575954647802906E-5</v>
      </c>
      <c r="I151" s="554">
        <v>8.0494812300575513E-6</v>
      </c>
      <c r="J151" s="518">
        <v>1.4389143842206742E-5</v>
      </c>
      <c r="K151" s="518">
        <v>1.0195132867005148E-5</v>
      </c>
      <c r="L151" s="518">
        <v>1.3263021587114634E-5</v>
      </c>
      <c r="M151" s="555">
        <v>8.3245488531101437E-6</v>
      </c>
      <c r="N151" s="518">
        <v>6.5404491012627947E-6</v>
      </c>
      <c r="O151" s="518">
        <v>2.846263430210389E-5</v>
      </c>
      <c r="P151" s="518">
        <v>9.6153547862236994E-4</v>
      </c>
      <c r="Q151" s="518">
        <v>7.3644975161815457E-4</v>
      </c>
      <c r="R151" s="518">
        <v>7.0690766480516133E-4</v>
      </c>
      <c r="S151" s="554">
        <v>2.9915206583108246E-4</v>
      </c>
      <c r="T151" s="518">
        <v>1.0032759626133001</v>
      </c>
      <c r="U151" s="518">
        <v>4.2573113277370001E-4</v>
      </c>
      <c r="V151" s="518">
        <v>1.533107349224485E-3</v>
      </c>
      <c r="W151" s="555">
        <v>4.943216364065035E-5</v>
      </c>
      <c r="X151" s="518">
        <v>2.6729070037056433E-4</v>
      </c>
      <c r="Y151" s="518">
        <v>3.3709134939693851E-5</v>
      </c>
      <c r="Z151" s="518">
        <v>5.3957214939308924E-5</v>
      </c>
      <c r="AA151" s="518">
        <v>1.799968495909383E-5</v>
      </c>
      <c r="AB151" s="518">
        <v>1.8769331953795167E-5</v>
      </c>
      <c r="AC151" s="554">
        <v>1.8092650989670978E-5</v>
      </c>
      <c r="AD151" s="518">
        <v>7.2779415630828842E-6</v>
      </c>
      <c r="AE151" s="518">
        <v>3.1481969053453433E-5</v>
      </c>
      <c r="AF151" s="518">
        <v>2.633594917019716E-5</v>
      </c>
      <c r="AG151" s="555">
        <v>6.1402503359341383E-5</v>
      </c>
      <c r="AH151" s="518">
        <v>3.5958457413352546E-5</v>
      </c>
      <c r="AI151" s="518">
        <v>1.2542263084700439E-5</v>
      </c>
      <c r="AJ151" s="518">
        <v>5.3304592272715575E-6</v>
      </c>
      <c r="AK151" s="518">
        <v>2.7584042025816016E-4</v>
      </c>
      <c r="AL151" s="555">
        <v>1.2854351579971261E-5</v>
      </c>
      <c r="AM151" s="518">
        <v>1.0775080701921228E-5</v>
      </c>
      <c r="AN151" s="556">
        <v>2.1693183990537721E-5</v>
      </c>
    </row>
    <row r="152" spans="2:40" ht="13" customHeight="1">
      <c r="B152" s="551" t="s">
        <v>80</v>
      </c>
      <c r="C152" s="557" t="s">
        <v>959</v>
      </c>
      <c r="D152" s="518">
        <v>1.6176437093826584E-7</v>
      </c>
      <c r="E152" s="518">
        <v>2.443761004186462E-7</v>
      </c>
      <c r="F152" s="518">
        <v>1.7489902988871465E-7</v>
      </c>
      <c r="G152" s="518">
        <v>1.429573397891242E-7</v>
      </c>
      <c r="H152" s="518">
        <v>1.8410294813344672E-7</v>
      </c>
      <c r="I152" s="554">
        <v>2.5668061367217887E-7</v>
      </c>
      <c r="J152" s="518">
        <v>2.5474355907751379E-7</v>
      </c>
      <c r="K152" s="518">
        <v>1.9455873658667808E-7</v>
      </c>
      <c r="L152" s="518">
        <v>2.2387609165548722E-7</v>
      </c>
      <c r="M152" s="555">
        <v>1.5235268882186087E-7</v>
      </c>
      <c r="N152" s="518">
        <v>9.78925415284943E-8</v>
      </c>
      <c r="O152" s="518">
        <v>2.9681266085131976E-7</v>
      </c>
      <c r="P152" s="518">
        <v>1.0437916219663381E-5</v>
      </c>
      <c r="Q152" s="518">
        <v>7.1432599728979734E-7</v>
      </c>
      <c r="R152" s="518">
        <v>1.5906564099119684E-7</v>
      </c>
      <c r="S152" s="554">
        <v>2.6265649025317277E-7</v>
      </c>
      <c r="T152" s="518">
        <v>2.6896561402024099E-7</v>
      </c>
      <c r="U152" s="518">
        <v>1.000158704048568</v>
      </c>
      <c r="V152" s="518">
        <v>2.0299600444043451E-5</v>
      </c>
      <c r="W152" s="555">
        <v>3.0642973021887929E-7</v>
      </c>
      <c r="X152" s="518">
        <v>4.9452540454822361E-6</v>
      </c>
      <c r="Y152" s="518">
        <v>5.4517495331580403E-7</v>
      </c>
      <c r="Z152" s="518">
        <v>7.1538175331571898E-7</v>
      </c>
      <c r="AA152" s="518">
        <v>4.3593736251322349E-7</v>
      </c>
      <c r="AB152" s="518">
        <v>7.6309959841836775E-7</v>
      </c>
      <c r="AC152" s="554">
        <v>5.6918740772171468E-7</v>
      </c>
      <c r="AD152" s="518">
        <v>2.3895729874153622E-7</v>
      </c>
      <c r="AE152" s="518">
        <v>6.9006605654280357E-7</v>
      </c>
      <c r="AF152" s="518">
        <v>5.8500031945719917E-7</v>
      </c>
      <c r="AG152" s="555">
        <v>4.5225816140609865E-6</v>
      </c>
      <c r="AH152" s="518">
        <v>7.0635710097363933E-7</v>
      </c>
      <c r="AI152" s="518">
        <v>2.1793129742649529E-7</v>
      </c>
      <c r="AJ152" s="518">
        <v>1.6792590071764303E-7</v>
      </c>
      <c r="AK152" s="518">
        <v>4.2015386015380354E-6</v>
      </c>
      <c r="AL152" s="555">
        <v>3.0588297244209335E-7</v>
      </c>
      <c r="AM152" s="518">
        <v>1.4975929440059258E-7</v>
      </c>
      <c r="AN152" s="556">
        <v>5.7923779783476769E-7</v>
      </c>
    </row>
    <row r="153" spans="2:40" ht="13" customHeight="1">
      <c r="B153" s="551" t="s">
        <v>81</v>
      </c>
      <c r="C153" s="557" t="s">
        <v>61</v>
      </c>
      <c r="D153" s="518">
        <v>1.1039038508333384E-4</v>
      </c>
      <c r="E153" s="518">
        <v>1.5115132423013954E-4</v>
      </c>
      <c r="F153" s="518">
        <v>6.8274940201079864E-5</v>
      </c>
      <c r="G153" s="518">
        <v>5.1801329421206683E-5</v>
      </c>
      <c r="H153" s="518">
        <v>7.1825654601191053E-5</v>
      </c>
      <c r="I153" s="554">
        <v>5.6406782179731949E-5</v>
      </c>
      <c r="J153" s="518">
        <v>1.1213078890443792E-4</v>
      </c>
      <c r="K153" s="518">
        <v>5.9186913250749999E-5</v>
      </c>
      <c r="L153" s="518">
        <v>9.1208712680081858E-5</v>
      </c>
      <c r="M153" s="555">
        <v>6.0461733497285604E-5</v>
      </c>
      <c r="N153" s="518">
        <v>3.8435378702440494E-5</v>
      </c>
      <c r="O153" s="518">
        <v>5.6857031262624977E-5</v>
      </c>
      <c r="P153" s="518">
        <v>7.5541641976745392E-5</v>
      </c>
      <c r="Q153" s="518">
        <v>1.1076930924911046E-4</v>
      </c>
      <c r="R153" s="518">
        <v>5.6057479182081732E-5</v>
      </c>
      <c r="S153" s="554">
        <v>7.3504489352989682E-5</v>
      </c>
      <c r="T153" s="518">
        <v>7.0175461470124861E-5</v>
      </c>
      <c r="U153" s="518">
        <v>6.4276896675384353E-5</v>
      </c>
      <c r="V153" s="518">
        <v>1.0289971308128982</v>
      </c>
      <c r="W153" s="555">
        <v>1.2810150131967456E-4</v>
      </c>
      <c r="X153" s="518">
        <v>1.3110310802191485E-4</v>
      </c>
      <c r="Y153" s="518">
        <v>1.9866746123979384E-4</v>
      </c>
      <c r="Z153" s="518">
        <v>2.2104281348160425E-4</v>
      </c>
      <c r="AA153" s="518">
        <v>1.463393868528627E-4</v>
      </c>
      <c r="AB153" s="518">
        <v>1.0062450520552005E-4</v>
      </c>
      <c r="AC153" s="554">
        <v>1.2986356877667902E-4</v>
      </c>
      <c r="AD153" s="518">
        <v>2.5091923993802468E-5</v>
      </c>
      <c r="AE153" s="518">
        <v>6.2190348756687244E-4</v>
      </c>
      <c r="AF153" s="518">
        <v>1.6569521287811695E-4</v>
      </c>
      <c r="AG153" s="555">
        <v>5.1430535949909093E-4</v>
      </c>
      <c r="AH153" s="518">
        <v>1.2967274035374172E-4</v>
      </c>
      <c r="AI153" s="518">
        <v>6.4285209938341409E-5</v>
      </c>
      <c r="AJ153" s="518">
        <v>3.9332513372708455E-5</v>
      </c>
      <c r="AK153" s="518">
        <v>1.9810611496191548E-3</v>
      </c>
      <c r="AL153" s="555">
        <v>6.2467115366871448E-5</v>
      </c>
      <c r="AM153" s="518">
        <v>5.2495262039949551E-5</v>
      </c>
      <c r="AN153" s="556">
        <v>1.0220377179166223E-4</v>
      </c>
    </row>
    <row r="154" spans="2:40" ht="13" customHeight="1">
      <c r="B154" s="564" t="s">
        <v>82</v>
      </c>
      <c r="C154" s="565" t="s">
        <v>31</v>
      </c>
      <c r="D154" s="520">
        <v>6.5184418848640482E-4</v>
      </c>
      <c r="E154" s="520">
        <v>1.5101017163691726E-3</v>
      </c>
      <c r="F154" s="520">
        <v>2.0576898558717334E-3</v>
      </c>
      <c r="G154" s="520">
        <v>2.329194823577449E-3</v>
      </c>
      <c r="H154" s="520">
        <v>3.6369294018208449E-3</v>
      </c>
      <c r="I154" s="567">
        <v>1.0323171654266323E-3</v>
      </c>
      <c r="J154" s="520">
        <v>8.8684056829528232E-4</v>
      </c>
      <c r="K154" s="520">
        <v>1.8409200062998578E-3</v>
      </c>
      <c r="L154" s="520">
        <v>4.5340978255019645E-3</v>
      </c>
      <c r="M154" s="568">
        <v>3.3786787882515599E-3</v>
      </c>
      <c r="N154" s="520">
        <v>8.3115752555491165E-3</v>
      </c>
      <c r="O154" s="520">
        <v>8.4074881208504916E-4</v>
      </c>
      <c r="P154" s="520">
        <v>6.4675793877155634E-4</v>
      </c>
      <c r="Q154" s="520">
        <v>1.249059992424551E-3</v>
      </c>
      <c r="R154" s="520">
        <v>1.5711387986052188E-3</v>
      </c>
      <c r="S154" s="567">
        <v>1.3494665518849036E-3</v>
      </c>
      <c r="T154" s="520">
        <v>2.9782615127004752E-3</v>
      </c>
      <c r="U154" s="520">
        <v>9.8664679409306939E-4</v>
      </c>
      <c r="V154" s="520">
        <v>5.9061110936996176E-4</v>
      </c>
      <c r="W154" s="568">
        <v>1.0149610212450699</v>
      </c>
      <c r="X154" s="520">
        <v>1.4387659017732314E-3</v>
      </c>
      <c r="Y154" s="520">
        <v>1.9426988516569072E-3</v>
      </c>
      <c r="Z154" s="520">
        <v>1.9520780455691924E-3</v>
      </c>
      <c r="AA154" s="520">
        <v>2.8488374667419046E-3</v>
      </c>
      <c r="AB154" s="520">
        <v>2.0890384600297518E-3</v>
      </c>
      <c r="AC154" s="567">
        <v>4.5970599287909414E-3</v>
      </c>
      <c r="AD154" s="520">
        <v>3.1319166347672326E-4</v>
      </c>
      <c r="AE154" s="520">
        <v>1.0793254122823267E-3</v>
      </c>
      <c r="AF154" s="520">
        <v>4.3534614629508533E-3</v>
      </c>
      <c r="AG154" s="568">
        <v>2.5731739485484262E-3</v>
      </c>
      <c r="AH154" s="520">
        <v>6.8606048059327825E-3</v>
      </c>
      <c r="AI154" s="520">
        <v>1.4743936057016022E-3</v>
      </c>
      <c r="AJ154" s="520">
        <v>4.502932138837362E-3</v>
      </c>
      <c r="AK154" s="520">
        <v>1.7291451263486189E-3</v>
      </c>
      <c r="AL154" s="568">
        <v>1.7637983777330473E-3</v>
      </c>
      <c r="AM154" s="520">
        <v>4.1921446583921704E-2</v>
      </c>
      <c r="AN154" s="569">
        <v>7.6356948813813405E-4</v>
      </c>
    </row>
    <row r="155" spans="2:40" ht="13" customHeight="1">
      <c r="B155" s="551" t="s">
        <v>84</v>
      </c>
      <c r="C155" s="557" t="s">
        <v>33</v>
      </c>
      <c r="D155" s="518">
        <v>4.4249017914892623E-3</v>
      </c>
      <c r="E155" s="518">
        <v>4.5940567940408912E-3</v>
      </c>
      <c r="F155" s="518">
        <v>1.5747622791705031E-3</v>
      </c>
      <c r="G155" s="518">
        <v>5.1301935285764967E-3</v>
      </c>
      <c r="H155" s="518">
        <v>6.7878131446368036E-3</v>
      </c>
      <c r="I155" s="554">
        <v>2.7893787770404354E-3</v>
      </c>
      <c r="J155" s="518">
        <v>1.2622301633964878E-2</v>
      </c>
      <c r="K155" s="518">
        <v>5.8598147771513421E-3</v>
      </c>
      <c r="L155" s="518">
        <v>9.1544327160570128E-3</v>
      </c>
      <c r="M155" s="555">
        <v>7.6712634625801246E-3</v>
      </c>
      <c r="N155" s="518">
        <v>4.0453993782242096E-3</v>
      </c>
      <c r="O155" s="518">
        <v>8.0166863118837899E-3</v>
      </c>
      <c r="P155" s="518">
        <v>3.419692391022354E-3</v>
      </c>
      <c r="Q155" s="518">
        <v>3.5407188187997255E-3</v>
      </c>
      <c r="R155" s="518">
        <v>2.9867652236977614E-3</v>
      </c>
      <c r="S155" s="554">
        <v>6.237315327240818E-3</v>
      </c>
      <c r="T155" s="518">
        <v>3.7938106693749868E-3</v>
      </c>
      <c r="U155" s="518">
        <v>3.6135407131734137E-3</v>
      </c>
      <c r="V155" s="518">
        <v>1.4568296936547601E-3</v>
      </c>
      <c r="W155" s="555">
        <v>4.4822507962833059E-3</v>
      </c>
      <c r="X155" s="518">
        <v>1.0021663256594611</v>
      </c>
      <c r="Y155" s="518">
        <v>2.7110688252077308E-2</v>
      </c>
      <c r="Z155" s="518">
        <v>4.8824870254669299E-2</v>
      </c>
      <c r="AA155" s="518">
        <v>6.9059963300438978E-3</v>
      </c>
      <c r="AB155" s="518">
        <v>5.0740573756677008E-3</v>
      </c>
      <c r="AC155" s="554">
        <v>4.3623040740741453E-3</v>
      </c>
      <c r="AD155" s="518">
        <v>1.4422012294511182E-2</v>
      </c>
      <c r="AE155" s="518">
        <v>1.3027740792081476E-2</v>
      </c>
      <c r="AF155" s="518">
        <v>7.3717067335654302E-3</v>
      </c>
      <c r="AG155" s="555">
        <v>1.0010643662847873E-2</v>
      </c>
      <c r="AH155" s="518">
        <v>8.0528227773140042E-3</v>
      </c>
      <c r="AI155" s="518">
        <v>4.1058072653516525E-3</v>
      </c>
      <c r="AJ155" s="518">
        <v>1.143166892482194E-3</v>
      </c>
      <c r="AK155" s="518">
        <v>2.0573856701503568E-3</v>
      </c>
      <c r="AL155" s="562">
        <v>5.3377238139796024E-3</v>
      </c>
      <c r="AM155" s="518">
        <v>2.0899410296537743E-3</v>
      </c>
      <c r="AN155" s="556">
        <v>1.4971029922348927E-2</v>
      </c>
    </row>
    <row r="156" spans="2:40" ht="13" customHeight="1">
      <c r="B156" s="551" t="s">
        <v>85</v>
      </c>
      <c r="C156" s="557" t="s">
        <v>985</v>
      </c>
      <c r="D156" s="518">
        <v>5.8586022755765842E-3</v>
      </c>
      <c r="E156" s="518">
        <v>4.2133362893836644E-3</v>
      </c>
      <c r="F156" s="518">
        <v>7.4203993878012211E-3</v>
      </c>
      <c r="G156" s="518">
        <v>1.2750677868233922E-2</v>
      </c>
      <c r="H156" s="518">
        <v>1.1191485585142727E-2</v>
      </c>
      <c r="I156" s="554">
        <v>4.1629205737554152E-3</v>
      </c>
      <c r="J156" s="518">
        <v>1.3203339791980337E-2</v>
      </c>
      <c r="K156" s="518">
        <v>1.3235006288030218E-2</v>
      </c>
      <c r="L156" s="518">
        <v>2.1621537664683069E-2</v>
      </c>
      <c r="M156" s="555">
        <v>1.8094733644836093E-2</v>
      </c>
      <c r="N156" s="518">
        <v>1.3693425065679162E-2</v>
      </c>
      <c r="O156" s="518">
        <v>8.8815525067468173E-3</v>
      </c>
      <c r="P156" s="518">
        <v>7.7268236657140107E-3</v>
      </c>
      <c r="Q156" s="518">
        <v>7.4895220992149195E-3</v>
      </c>
      <c r="R156" s="518">
        <v>4.0003218715018544E-3</v>
      </c>
      <c r="S156" s="554">
        <v>1.409038384033522E-2</v>
      </c>
      <c r="T156" s="518">
        <v>5.3924840550672861E-3</v>
      </c>
      <c r="U156" s="518">
        <v>4.7992984254399511E-3</v>
      </c>
      <c r="V156" s="518">
        <v>5.3593752928778092E-3</v>
      </c>
      <c r="W156" s="555">
        <v>1.3904868784612999E-2</v>
      </c>
      <c r="X156" s="518">
        <v>2.9854540220326121E-3</v>
      </c>
      <c r="Y156" s="518">
        <v>1.0552764117775102</v>
      </c>
      <c r="Z156" s="518">
        <v>3.0098194478166796E-2</v>
      </c>
      <c r="AA156" s="518">
        <v>4.2700376072823357E-2</v>
      </c>
      <c r="AB156" s="518">
        <v>1.3660256513388031E-2</v>
      </c>
      <c r="AC156" s="554">
        <v>3.092085759312674E-3</v>
      </c>
      <c r="AD156" s="518">
        <v>1.2663092901400465E-3</v>
      </c>
      <c r="AE156" s="518">
        <v>7.3125333792519653E-3</v>
      </c>
      <c r="AF156" s="518">
        <v>5.3832061378142147E-3</v>
      </c>
      <c r="AG156" s="555">
        <v>7.0202093547065284E-3</v>
      </c>
      <c r="AH156" s="518">
        <v>6.9229845217279179E-3</v>
      </c>
      <c r="AI156" s="518">
        <v>6.7861262305175304E-3</v>
      </c>
      <c r="AJ156" s="518">
        <v>1.0775653568833822E-3</v>
      </c>
      <c r="AK156" s="518">
        <v>2.5328298395065406E-3</v>
      </c>
      <c r="AL156" s="555">
        <v>1.3364651640098852E-2</v>
      </c>
      <c r="AM156" s="518">
        <v>3.7191289051005257E-3</v>
      </c>
      <c r="AN156" s="556">
        <v>8.4709772038253431E-3</v>
      </c>
    </row>
    <row r="157" spans="2:40" ht="13" customHeight="1">
      <c r="B157" s="551" t="s">
        <v>87</v>
      </c>
      <c r="C157" s="557" t="s">
        <v>325</v>
      </c>
      <c r="D157" s="518">
        <v>7.7298472737188787E-4</v>
      </c>
      <c r="E157" s="518">
        <v>3.0557815612730246E-3</v>
      </c>
      <c r="F157" s="518">
        <v>2.1767577396158556E-3</v>
      </c>
      <c r="G157" s="518">
        <v>1.5223038269063711E-3</v>
      </c>
      <c r="H157" s="518">
        <v>2.6024431620001801E-3</v>
      </c>
      <c r="I157" s="554">
        <v>2.2171953053831675E-3</v>
      </c>
      <c r="J157" s="518">
        <v>1.7830549285827192E-3</v>
      </c>
      <c r="K157" s="518">
        <v>9.7468514759725157E-4</v>
      </c>
      <c r="L157" s="518">
        <v>1.4253107986442551E-3</v>
      </c>
      <c r="M157" s="555">
        <v>1.6870049283854512E-3</v>
      </c>
      <c r="N157" s="518">
        <v>6.8509300805030555E-4</v>
      </c>
      <c r="O157" s="518">
        <v>9.1248083813281545E-4</v>
      </c>
      <c r="P157" s="518">
        <v>7.3704283830370134E-4</v>
      </c>
      <c r="Q157" s="518">
        <v>8.7258580659193403E-4</v>
      </c>
      <c r="R157" s="518">
        <v>6.7140249584583247E-4</v>
      </c>
      <c r="S157" s="554">
        <v>2.4550377154212021E-3</v>
      </c>
      <c r="T157" s="518">
        <v>8.2196369172100577E-4</v>
      </c>
      <c r="U157" s="518">
        <v>7.2168077191524628E-4</v>
      </c>
      <c r="V157" s="518">
        <v>5.4658004809964901E-4</v>
      </c>
      <c r="W157" s="555">
        <v>1.4537772999367133E-3</v>
      </c>
      <c r="X157" s="518">
        <v>1.4216436954441085E-3</v>
      </c>
      <c r="Y157" s="518">
        <v>1.6929691801311178E-3</v>
      </c>
      <c r="Z157" s="518">
        <v>1.0670236238245137</v>
      </c>
      <c r="AA157" s="518">
        <v>1.1946604436531826E-2</v>
      </c>
      <c r="AB157" s="518">
        <v>3.46959912541544E-3</v>
      </c>
      <c r="AC157" s="554">
        <v>1.5660280218327493E-3</v>
      </c>
      <c r="AD157" s="518">
        <v>3.75001927528654E-4</v>
      </c>
      <c r="AE157" s="518">
        <v>5.6393265005514588E-3</v>
      </c>
      <c r="AF157" s="518">
        <v>4.7296765512651797E-3</v>
      </c>
      <c r="AG157" s="555">
        <v>4.864929373561898E-3</v>
      </c>
      <c r="AH157" s="518">
        <v>8.600514224604016E-3</v>
      </c>
      <c r="AI157" s="518">
        <v>5.115065523642724E-3</v>
      </c>
      <c r="AJ157" s="518">
        <v>9.6596728977658617E-4</v>
      </c>
      <c r="AK157" s="518">
        <v>1.0844111135739185E-3</v>
      </c>
      <c r="AL157" s="555">
        <v>7.7638575692855118E-3</v>
      </c>
      <c r="AM157" s="518">
        <v>9.7116031997047882E-4</v>
      </c>
      <c r="AN157" s="556">
        <v>1.7035701506551914E-3</v>
      </c>
    </row>
    <row r="158" spans="2:40" ht="13" customHeight="1">
      <c r="B158" s="551" t="s">
        <v>88</v>
      </c>
      <c r="C158" s="557" t="s">
        <v>327</v>
      </c>
      <c r="D158" s="518">
        <v>7.9414247117847413E-4</v>
      </c>
      <c r="E158" s="518">
        <v>3.8116183808833502E-3</v>
      </c>
      <c r="F158" s="518">
        <v>1.733834516651038E-3</v>
      </c>
      <c r="G158" s="518">
        <v>5.8597171797773609E-4</v>
      </c>
      <c r="H158" s="518">
        <v>1.519282170884001E-3</v>
      </c>
      <c r="I158" s="554">
        <v>2.4103619362233425E-3</v>
      </c>
      <c r="J158" s="518">
        <v>1.2784159265127829E-3</v>
      </c>
      <c r="K158" s="518">
        <v>4.908143269843014E-4</v>
      </c>
      <c r="L158" s="518">
        <v>2.7018077092351312E-3</v>
      </c>
      <c r="M158" s="555">
        <v>7.8824974721351348E-4</v>
      </c>
      <c r="N158" s="518">
        <v>7.6849018944377971E-4</v>
      </c>
      <c r="O158" s="518">
        <v>6.2848755039288215E-4</v>
      </c>
      <c r="P158" s="518">
        <v>7.8564757817899892E-4</v>
      </c>
      <c r="Q158" s="518">
        <v>4.7064015693410214E-4</v>
      </c>
      <c r="R158" s="518">
        <v>6.3880329452355286E-4</v>
      </c>
      <c r="S158" s="554">
        <v>1.4942980081227009E-3</v>
      </c>
      <c r="T158" s="518">
        <v>6.9986470827401151E-4</v>
      </c>
      <c r="U158" s="518">
        <v>1.0203955573822418E-3</v>
      </c>
      <c r="V158" s="518">
        <v>3.7055717875754895E-4</v>
      </c>
      <c r="W158" s="555">
        <v>1.9703389985868559E-3</v>
      </c>
      <c r="X158" s="518">
        <v>3.3139333134233244E-3</v>
      </c>
      <c r="Y158" s="518">
        <v>3.0425876184680561E-3</v>
      </c>
      <c r="Z158" s="518">
        <v>3.3165409281920438E-3</v>
      </c>
      <c r="AA158" s="518">
        <v>1.0012589484970793</v>
      </c>
      <c r="AB158" s="518">
        <v>2.1333774391019875E-3</v>
      </c>
      <c r="AC158" s="554">
        <v>4.8255859240769897E-3</v>
      </c>
      <c r="AD158" s="518">
        <v>3.8378221953067591E-4</v>
      </c>
      <c r="AE158" s="518">
        <v>9.6917203044536073E-3</v>
      </c>
      <c r="AF158" s="518">
        <v>1.263517988761597E-2</v>
      </c>
      <c r="AG158" s="555">
        <v>3.5053954141113286E-2</v>
      </c>
      <c r="AH158" s="518">
        <v>8.0968695456087193E-3</v>
      </c>
      <c r="AI158" s="518">
        <v>5.8059407136227632E-3</v>
      </c>
      <c r="AJ158" s="518">
        <v>3.7818298599252473E-4</v>
      </c>
      <c r="AK158" s="518">
        <v>1.9253833292728602E-3</v>
      </c>
      <c r="AL158" s="555">
        <v>1.6120351641056602E-2</v>
      </c>
      <c r="AM158" s="518">
        <v>9.1981523548247362E-4</v>
      </c>
      <c r="AN158" s="556">
        <v>1.492997058902502E-2</v>
      </c>
    </row>
    <row r="159" spans="2:40" ht="13" customHeight="1">
      <c r="B159" s="551" t="s">
        <v>89</v>
      </c>
      <c r="C159" s="557" t="s">
        <v>37</v>
      </c>
      <c r="D159" s="518">
        <v>2.4913672310881613E-2</v>
      </c>
      <c r="E159" s="518">
        <v>9.0555546738809948E-3</v>
      </c>
      <c r="F159" s="518">
        <v>2.7102019334115938E-2</v>
      </c>
      <c r="G159" s="518">
        <v>3.7443043290707516E-2</v>
      </c>
      <c r="H159" s="518">
        <v>4.4440314839357627E-2</v>
      </c>
      <c r="I159" s="554">
        <v>1.8259132818095013E-2</v>
      </c>
      <c r="J159" s="518">
        <v>1.898396339038189E-2</v>
      </c>
      <c r="K159" s="518">
        <v>2.8139682941147035E-2</v>
      </c>
      <c r="L159" s="518">
        <v>1.8203258626472214E-2</v>
      </c>
      <c r="M159" s="555">
        <v>2.0895969485727781E-2</v>
      </c>
      <c r="N159" s="518">
        <v>1.5017522372562812E-2</v>
      </c>
      <c r="O159" s="518">
        <v>1.6790428710406528E-2</v>
      </c>
      <c r="P159" s="518">
        <v>2.4211766462094709E-2</v>
      </c>
      <c r="Q159" s="518">
        <v>2.480526028945905E-2</v>
      </c>
      <c r="R159" s="518">
        <v>2.4174225354597258E-2</v>
      </c>
      <c r="S159" s="554">
        <v>2.4518349929833871E-2</v>
      </c>
      <c r="T159" s="518">
        <v>3.2482298399052083E-2</v>
      </c>
      <c r="U159" s="518">
        <v>2.2737829192703202E-2</v>
      </c>
      <c r="V159" s="518">
        <v>1.8079802813865748E-2</v>
      </c>
      <c r="W159" s="555">
        <v>3.1671014851502567E-2</v>
      </c>
      <c r="X159" s="518">
        <v>2.6167839610503424E-2</v>
      </c>
      <c r="Y159" s="518">
        <v>3.8168069225436572E-3</v>
      </c>
      <c r="Z159" s="518">
        <v>1.4198481388912223E-2</v>
      </c>
      <c r="AA159" s="518">
        <v>1.3589448554542E-2</v>
      </c>
      <c r="AB159" s="518">
        <v>1.0053713312956245</v>
      </c>
      <c r="AC159" s="554">
        <v>4.0720307131550185E-3</v>
      </c>
      <c r="AD159" s="518">
        <v>1.2678450211714206E-3</v>
      </c>
      <c r="AE159" s="518">
        <v>1.496876412524711E-2</v>
      </c>
      <c r="AF159" s="518">
        <v>4.9234819069559916E-3</v>
      </c>
      <c r="AG159" s="555">
        <v>6.3800707212222007E-3</v>
      </c>
      <c r="AH159" s="518">
        <v>1.2339144246301299E-2</v>
      </c>
      <c r="AI159" s="518">
        <v>2.17170356546461E-2</v>
      </c>
      <c r="AJ159" s="518">
        <v>6.9542123211661514E-3</v>
      </c>
      <c r="AK159" s="518">
        <v>1.0945444295310124E-2</v>
      </c>
      <c r="AL159" s="555">
        <v>2.484474511483406E-2</v>
      </c>
      <c r="AM159" s="518">
        <v>0.11808726991185156</v>
      </c>
      <c r="AN159" s="556">
        <v>3.7398656517674406E-3</v>
      </c>
    </row>
    <row r="160" spans="2:40" ht="13" customHeight="1">
      <c r="B160" s="558" t="s">
        <v>91</v>
      </c>
      <c r="C160" s="559" t="s">
        <v>581</v>
      </c>
      <c r="D160" s="519">
        <v>7.6737942302826682E-3</v>
      </c>
      <c r="E160" s="519">
        <v>3.8775833775546227E-2</v>
      </c>
      <c r="F160" s="519">
        <v>6.0317589317558252E-3</v>
      </c>
      <c r="G160" s="519">
        <v>1.5616946748742278E-2</v>
      </c>
      <c r="H160" s="519">
        <v>1.2669069881739195E-2</v>
      </c>
      <c r="I160" s="561">
        <v>5.7602878608266116E-3</v>
      </c>
      <c r="J160" s="519">
        <v>6.6466993461323206E-3</v>
      </c>
      <c r="K160" s="519">
        <v>5.6342846551288321E-3</v>
      </c>
      <c r="L160" s="519">
        <v>1.3568726572394472E-2</v>
      </c>
      <c r="M160" s="562">
        <v>1.0329147721240398E-2</v>
      </c>
      <c r="N160" s="519">
        <v>7.3488981104565835E-3</v>
      </c>
      <c r="O160" s="519">
        <v>1.3155078615422816E-2</v>
      </c>
      <c r="P160" s="519">
        <v>7.754352945672574E-3</v>
      </c>
      <c r="Q160" s="519">
        <v>8.9828313266176341E-3</v>
      </c>
      <c r="R160" s="519">
        <v>1.2087494409011227E-2</v>
      </c>
      <c r="S160" s="561">
        <v>9.1374251323685478E-3</v>
      </c>
      <c r="T160" s="519">
        <v>9.8099923398776989E-3</v>
      </c>
      <c r="U160" s="519">
        <v>1.066249961248383E-2</v>
      </c>
      <c r="V160" s="519">
        <v>5.5475147086503987E-3</v>
      </c>
      <c r="W160" s="562">
        <v>2.0510387467486995E-2</v>
      </c>
      <c r="X160" s="519">
        <v>1.1750312487564358E-2</v>
      </c>
      <c r="Y160" s="519">
        <v>2.3653014729017843E-2</v>
      </c>
      <c r="Z160" s="519">
        <v>2.1351669790922588E-2</v>
      </c>
      <c r="AA160" s="519">
        <v>2.9769156896438144E-2</v>
      </c>
      <c r="AB160" s="519">
        <v>1.5535539645254981E-2</v>
      </c>
      <c r="AC160" s="561">
        <v>1.0598492945539666</v>
      </c>
      <c r="AD160" s="519">
        <v>5.8138129585678551E-2</v>
      </c>
      <c r="AE160" s="519">
        <v>2.3697813414327234E-2</v>
      </c>
      <c r="AF160" s="519">
        <v>1.0002915615277766E-2</v>
      </c>
      <c r="AG160" s="562">
        <v>1.5288379288910395E-2</v>
      </c>
      <c r="AH160" s="519">
        <v>9.3960265711031943E-3</v>
      </c>
      <c r="AI160" s="519">
        <v>9.3688209075107609E-3</v>
      </c>
      <c r="AJ160" s="519">
        <v>8.1582227796547675E-3</v>
      </c>
      <c r="AK160" s="519">
        <v>1.0631157248174643E-2</v>
      </c>
      <c r="AL160" s="562">
        <v>1.1587348414533875E-2</v>
      </c>
      <c r="AM160" s="519">
        <v>5.0220257087993945E-3</v>
      </c>
      <c r="AN160" s="563">
        <v>2.857629045501623E-2</v>
      </c>
    </row>
    <row r="161" spans="2:40" ht="13" customHeight="1">
      <c r="B161" s="551" t="s">
        <v>92</v>
      </c>
      <c r="C161" s="557" t="s">
        <v>40</v>
      </c>
      <c r="D161" s="518">
        <v>3.1833996473812007E-3</v>
      </c>
      <c r="E161" s="518">
        <v>1.1436839956735469E-2</v>
      </c>
      <c r="F161" s="518">
        <v>5.6118054105018965E-3</v>
      </c>
      <c r="G161" s="518">
        <v>7.1954240237540453E-3</v>
      </c>
      <c r="H161" s="518">
        <v>7.3549307319501342E-3</v>
      </c>
      <c r="I161" s="554">
        <v>4.5985915783406401E-3</v>
      </c>
      <c r="J161" s="518">
        <v>7.4551959399297082E-3</v>
      </c>
      <c r="K161" s="518">
        <v>6.4081727275998972E-3</v>
      </c>
      <c r="L161" s="518">
        <v>7.6325649263710446E-3</v>
      </c>
      <c r="M161" s="555">
        <v>5.6781647562861703E-3</v>
      </c>
      <c r="N161" s="518">
        <v>3.4559057416121957E-3</v>
      </c>
      <c r="O161" s="518">
        <v>6.8199035542941882E-3</v>
      </c>
      <c r="P161" s="518">
        <v>6.5742278234447778E-3</v>
      </c>
      <c r="Q161" s="518">
        <v>5.751955093441413E-3</v>
      </c>
      <c r="R161" s="518">
        <v>4.8052716526154997E-3</v>
      </c>
      <c r="S161" s="554">
        <v>4.3280154173321768E-3</v>
      </c>
      <c r="T161" s="518">
        <v>6.3246987553339015E-3</v>
      </c>
      <c r="U161" s="518">
        <v>5.8253135322011785E-3</v>
      </c>
      <c r="V161" s="518">
        <v>2.7498222248484188E-3</v>
      </c>
      <c r="W161" s="555">
        <v>1.0715296396574613E-2</v>
      </c>
      <c r="X161" s="518">
        <v>9.1229029331274438E-3</v>
      </c>
      <c r="Y161" s="518">
        <v>1.6463918364709181E-2</v>
      </c>
      <c r="Z161" s="518">
        <v>5.2587733437121816E-3</v>
      </c>
      <c r="AA161" s="518">
        <v>6.80449881271204E-3</v>
      </c>
      <c r="AB161" s="518">
        <v>3.5015703923945117E-2</v>
      </c>
      <c r="AC161" s="554">
        <v>1.8410655182952044E-2</v>
      </c>
      <c r="AD161" s="518">
        <v>1.0380158099864523</v>
      </c>
      <c r="AE161" s="518">
        <v>3.212121577159701E-2</v>
      </c>
      <c r="AF161" s="518">
        <v>1.8312563028848525E-2</v>
      </c>
      <c r="AG161" s="555">
        <v>5.8678816899780722E-3</v>
      </c>
      <c r="AH161" s="518">
        <v>1.5155178345951589E-2</v>
      </c>
      <c r="AI161" s="518">
        <v>2.1313678804108744E-2</v>
      </c>
      <c r="AJ161" s="518">
        <v>7.644806200729045E-3</v>
      </c>
      <c r="AK161" s="518">
        <v>1.4152566294466153E-2</v>
      </c>
      <c r="AL161" s="555">
        <v>3.1175958918305626E-2</v>
      </c>
      <c r="AM161" s="518">
        <v>6.5843088540355546E-3</v>
      </c>
      <c r="AN161" s="556">
        <v>2.0101971953407544E-2</v>
      </c>
    </row>
    <row r="162" spans="2:40" ht="13" customHeight="1">
      <c r="B162" s="551" t="s">
        <v>93</v>
      </c>
      <c r="C162" s="557" t="s">
        <v>582</v>
      </c>
      <c r="D162" s="518">
        <v>4.383712925777869E-2</v>
      </c>
      <c r="E162" s="518">
        <v>0.17788832312079114</v>
      </c>
      <c r="F162" s="518">
        <v>2.8143168616544312E-2</v>
      </c>
      <c r="G162" s="518">
        <v>2.698253961811178E-2</v>
      </c>
      <c r="H162" s="518">
        <v>4.4487937319215277E-2</v>
      </c>
      <c r="I162" s="554">
        <v>1.5104100931678075E-2</v>
      </c>
      <c r="J162" s="518">
        <v>8.9070180723261894E-2</v>
      </c>
      <c r="K162" s="518">
        <v>1.6568539142660342E-2</v>
      </c>
      <c r="L162" s="518">
        <v>4.6835617103350921E-2</v>
      </c>
      <c r="M162" s="555">
        <v>4.602215730419152E-2</v>
      </c>
      <c r="N162" s="518">
        <v>2.1890844447109755E-2</v>
      </c>
      <c r="O162" s="518">
        <v>2.6690975006821584E-2</v>
      </c>
      <c r="P162" s="518">
        <v>2.0547901179095961E-2</v>
      </c>
      <c r="Q162" s="518">
        <v>1.9157082219084499E-2</v>
      </c>
      <c r="R162" s="518">
        <v>2.049220078663817E-2</v>
      </c>
      <c r="S162" s="554">
        <v>1.6441781731223817E-2</v>
      </c>
      <c r="T162" s="518">
        <v>1.9932148748966164E-2</v>
      </c>
      <c r="U162" s="518">
        <v>2.2072542618617772E-2</v>
      </c>
      <c r="V162" s="518">
        <v>1.6048252297952759E-2</v>
      </c>
      <c r="W162" s="555">
        <v>0.11388761061645306</v>
      </c>
      <c r="X162" s="518">
        <v>3.7776826142322313E-2</v>
      </c>
      <c r="Y162" s="518">
        <v>2.1287341389702927E-2</v>
      </c>
      <c r="Z162" s="518">
        <v>2.7536109831946064E-2</v>
      </c>
      <c r="AA162" s="518">
        <v>8.0668269640325752E-2</v>
      </c>
      <c r="AB162" s="518">
        <v>3.0873860062935413E-2</v>
      </c>
      <c r="AC162" s="554">
        <v>2.6797910975246034E-2</v>
      </c>
      <c r="AD162" s="518">
        <v>3.5946549013478493E-3</v>
      </c>
      <c r="AE162" s="518">
        <v>1.0471383819491442</v>
      </c>
      <c r="AF162" s="518">
        <v>1.8480720728291183E-2</v>
      </c>
      <c r="AG162" s="555">
        <v>2.9384914401675066E-2</v>
      </c>
      <c r="AH162" s="518">
        <v>2.5835397954901994E-2</v>
      </c>
      <c r="AI162" s="518">
        <v>1.6096294135565618E-2</v>
      </c>
      <c r="AJ162" s="518">
        <v>1.2426735421401471E-2</v>
      </c>
      <c r="AK162" s="518">
        <v>1.1585794111636767E-2</v>
      </c>
      <c r="AL162" s="555">
        <v>2.5530830404225997E-2</v>
      </c>
      <c r="AM162" s="518">
        <v>5.9881672662935335E-2</v>
      </c>
      <c r="AN162" s="556">
        <v>3.9909736431275461E-2</v>
      </c>
    </row>
    <row r="163" spans="2:40" ht="13" customHeight="1">
      <c r="B163" s="551" t="s">
        <v>94</v>
      </c>
      <c r="C163" s="557" t="s">
        <v>494</v>
      </c>
      <c r="D163" s="518">
        <v>2.4560754696195623E-3</v>
      </c>
      <c r="E163" s="518">
        <v>6.0829937304143645E-3</v>
      </c>
      <c r="F163" s="518">
        <v>3.0737545224322656E-3</v>
      </c>
      <c r="G163" s="518">
        <v>3.0756929363086652E-3</v>
      </c>
      <c r="H163" s="518">
        <v>3.7506688327059385E-3</v>
      </c>
      <c r="I163" s="554">
        <v>4.876649839276547E-3</v>
      </c>
      <c r="J163" s="518">
        <v>4.285959997058688E-3</v>
      </c>
      <c r="K163" s="518">
        <v>2.6869630712875372E-3</v>
      </c>
      <c r="L163" s="518">
        <v>4.2974993026902771E-3</v>
      </c>
      <c r="M163" s="555">
        <v>3.652096284696892E-3</v>
      </c>
      <c r="N163" s="518">
        <v>1.6972775661843282E-3</v>
      </c>
      <c r="O163" s="518">
        <v>4.1267142948057381E-3</v>
      </c>
      <c r="P163" s="518">
        <v>4.7927827233008556E-3</v>
      </c>
      <c r="Q163" s="518">
        <v>6.6449205533628307E-3</v>
      </c>
      <c r="R163" s="518">
        <v>3.7934993745477458E-3</v>
      </c>
      <c r="S163" s="554">
        <v>4.0773250629520669E-3</v>
      </c>
      <c r="T163" s="518">
        <v>4.4578713653620145E-3</v>
      </c>
      <c r="U163" s="518">
        <v>1.6124993966263906E-2</v>
      </c>
      <c r="V163" s="518">
        <v>1.8713474956798218E-3</v>
      </c>
      <c r="W163" s="555">
        <v>4.6732273264220919E-3</v>
      </c>
      <c r="X163" s="518">
        <v>5.4134623522833665E-3</v>
      </c>
      <c r="Y163" s="518">
        <v>8.439156475516971E-3</v>
      </c>
      <c r="Z163" s="518">
        <v>2.1498501714367187E-2</v>
      </c>
      <c r="AA163" s="518">
        <v>7.9790568115018952E-3</v>
      </c>
      <c r="AB163" s="518">
        <v>1.7713407535761058E-2</v>
      </c>
      <c r="AC163" s="554">
        <v>2.2830500901613076E-2</v>
      </c>
      <c r="AD163" s="518">
        <v>2.2225510402411729E-3</v>
      </c>
      <c r="AE163" s="518">
        <v>6.3195855499467079E-3</v>
      </c>
      <c r="AF163" s="518">
        <v>1.0983780060815616</v>
      </c>
      <c r="AG163" s="555">
        <v>1.3358622130189256E-2</v>
      </c>
      <c r="AH163" s="518">
        <v>1.8247934786618111E-2</v>
      </c>
      <c r="AI163" s="518">
        <v>6.9990429101522127E-3</v>
      </c>
      <c r="AJ163" s="518">
        <v>1.0555295311920563E-2</v>
      </c>
      <c r="AK163" s="518">
        <v>1.1976427051274326E-2</v>
      </c>
      <c r="AL163" s="555">
        <v>1.2881914815957482E-2</v>
      </c>
      <c r="AM163" s="518">
        <v>2.866504193858184E-3</v>
      </c>
      <c r="AN163" s="556">
        <v>1.8766034228432579E-2</v>
      </c>
    </row>
    <row r="164" spans="2:40" ht="13" customHeight="1">
      <c r="B164" s="564" t="s">
        <v>95</v>
      </c>
      <c r="C164" s="565" t="s">
        <v>44</v>
      </c>
      <c r="D164" s="520">
        <v>2.9060866969368411E-4</v>
      </c>
      <c r="E164" s="520">
        <v>5.2400273985728251E-4</v>
      </c>
      <c r="F164" s="520">
        <v>1.5586658400247415E-4</v>
      </c>
      <c r="G164" s="520">
        <v>1.438617882571591E-4</v>
      </c>
      <c r="H164" s="520">
        <v>1.635853415481824E-4</v>
      </c>
      <c r="I164" s="567">
        <v>5.4404059942469665E-5</v>
      </c>
      <c r="J164" s="520">
        <v>1.3371864152856197E-3</v>
      </c>
      <c r="K164" s="520">
        <v>1.0403223050886868E-4</v>
      </c>
      <c r="L164" s="520">
        <v>2.7786583537493478E-4</v>
      </c>
      <c r="M164" s="568">
        <v>6.2273373198351589E-4</v>
      </c>
      <c r="N164" s="520">
        <v>2.6832790900681167E-4</v>
      </c>
      <c r="O164" s="520">
        <v>2.7874900656603044E-4</v>
      </c>
      <c r="P164" s="520">
        <v>3.925630821208421E-4</v>
      </c>
      <c r="Q164" s="520">
        <v>3.0853137472692979E-4</v>
      </c>
      <c r="R164" s="520">
        <v>1.2465915186029702E-4</v>
      </c>
      <c r="S164" s="567">
        <v>5.9729025423397332E-5</v>
      </c>
      <c r="T164" s="520">
        <v>1.1635153081347234E-4</v>
      </c>
      <c r="U164" s="520">
        <v>8.4580859813411827E-5</v>
      </c>
      <c r="V164" s="520">
        <v>5.9141129078256793E-5</v>
      </c>
      <c r="W164" s="568">
        <v>1.443522183764958E-4</v>
      </c>
      <c r="X164" s="520">
        <v>6.5688962967104785E-4</v>
      </c>
      <c r="Y164" s="520">
        <v>1.7963722865275685E-4</v>
      </c>
      <c r="Z164" s="520">
        <v>4.471360643756791E-4</v>
      </c>
      <c r="AA164" s="520">
        <v>4.8856007023831416E-4</v>
      </c>
      <c r="AB164" s="520">
        <v>1.6986612943643018E-4</v>
      </c>
      <c r="AC164" s="567">
        <v>4.3436600193136549E-4</v>
      </c>
      <c r="AD164" s="520">
        <v>1.1698892664253515E-4</v>
      </c>
      <c r="AE164" s="520">
        <v>1.5657821608494355E-4</v>
      </c>
      <c r="AF164" s="520">
        <v>2.662607938327917E-4</v>
      </c>
      <c r="AG164" s="568">
        <v>1.0000593968909042</v>
      </c>
      <c r="AH164" s="520">
        <v>2.6927980322779632E-4</v>
      </c>
      <c r="AI164" s="520">
        <v>1.6136454949987911E-4</v>
      </c>
      <c r="AJ164" s="520">
        <v>2.1249295642648364E-4</v>
      </c>
      <c r="AK164" s="520">
        <v>1.8246560316132387E-4</v>
      </c>
      <c r="AL164" s="568">
        <v>1.8835705894198725E-4</v>
      </c>
      <c r="AM164" s="520">
        <v>7.0234353637058282E-5</v>
      </c>
      <c r="AN164" s="569">
        <v>8.9041420164271606E-2</v>
      </c>
    </row>
    <row r="165" spans="2:40" ht="13" customHeight="1">
      <c r="B165" s="551" t="s">
        <v>96</v>
      </c>
      <c r="C165" s="557" t="s">
        <v>583</v>
      </c>
      <c r="D165" s="518">
        <v>7.8111990877480678E-5</v>
      </c>
      <c r="E165" s="518">
        <v>8.8918746166918947E-4</v>
      </c>
      <c r="F165" s="518">
        <v>2.2541342626451145E-4</v>
      </c>
      <c r="G165" s="518">
        <v>6.8615108691235665E-5</v>
      </c>
      <c r="H165" s="518">
        <v>1.7089803442108513E-4</v>
      </c>
      <c r="I165" s="554">
        <v>2.2165355619456945E-4</v>
      </c>
      <c r="J165" s="518">
        <v>1.4081975480513661E-4</v>
      </c>
      <c r="K165" s="518">
        <v>1.7889550242860538E-4</v>
      </c>
      <c r="L165" s="518">
        <v>4.8976031702242134E-4</v>
      </c>
      <c r="M165" s="555">
        <v>5.0546703111909494E-4</v>
      </c>
      <c r="N165" s="518">
        <v>8.7589178256536286E-5</v>
      </c>
      <c r="O165" s="518">
        <v>4.0192166784912617E-4</v>
      </c>
      <c r="P165" s="518">
        <v>9.0170626409317078E-4</v>
      </c>
      <c r="Q165" s="518">
        <v>4.6668777385250749E-4</v>
      </c>
      <c r="R165" s="518">
        <v>3.4653204526881738E-4</v>
      </c>
      <c r="S165" s="554">
        <v>1.3679363998795951E-3</v>
      </c>
      <c r="T165" s="518">
        <v>1.9102146799272663E-3</v>
      </c>
      <c r="U165" s="518">
        <v>5.6045976616439193E-4</v>
      </c>
      <c r="V165" s="518">
        <v>2.2750423724814234E-4</v>
      </c>
      <c r="W165" s="555">
        <v>1.7844955573403351E-4</v>
      </c>
      <c r="X165" s="518">
        <v>2.4254615871222948E-4</v>
      </c>
      <c r="Y165" s="518">
        <v>8.9718026892622322E-4</v>
      </c>
      <c r="Z165" s="518">
        <v>2.6840759254124759E-4</v>
      </c>
      <c r="AA165" s="518">
        <v>4.1624771318558704E-4</v>
      </c>
      <c r="AB165" s="518">
        <v>2.9590336529295818E-4</v>
      </c>
      <c r="AC165" s="554">
        <v>3.1179815623663887E-4</v>
      </c>
      <c r="AD165" s="518">
        <v>3.0867731441284603E-5</v>
      </c>
      <c r="AE165" s="518">
        <v>7.3283377437348624E-4</v>
      </c>
      <c r="AF165" s="518">
        <v>4.8339357769019318E-3</v>
      </c>
      <c r="AG165" s="555">
        <v>1.9457529394000835E-4</v>
      </c>
      <c r="AH165" s="518">
        <v>1.0001370647592502</v>
      </c>
      <c r="AI165" s="518">
        <v>1.5187620326376818E-4</v>
      </c>
      <c r="AJ165" s="518">
        <v>6.805273267816768E-5</v>
      </c>
      <c r="AK165" s="518">
        <v>4.1926713717624082E-4</v>
      </c>
      <c r="AL165" s="555">
        <v>4.2492012630405897E-4</v>
      </c>
      <c r="AM165" s="518">
        <v>9.8664603772994033E-5</v>
      </c>
      <c r="AN165" s="556">
        <v>1.8308650448779491E-3</v>
      </c>
    </row>
    <row r="166" spans="2:40" ht="13" customHeight="1">
      <c r="B166" s="551" t="s">
        <v>97</v>
      </c>
      <c r="C166" s="557" t="s">
        <v>584</v>
      </c>
      <c r="D166" s="518">
        <v>4.7453186210364505E-5</v>
      </c>
      <c r="E166" s="518">
        <v>1.8695714549906046E-4</v>
      </c>
      <c r="F166" s="518">
        <v>3.1688355577277609E-5</v>
      </c>
      <c r="G166" s="518">
        <v>3.1483867061551955E-5</v>
      </c>
      <c r="H166" s="518">
        <v>4.9422719559870234E-5</v>
      </c>
      <c r="I166" s="554">
        <v>2.2901427230099608E-5</v>
      </c>
      <c r="J166" s="518">
        <v>9.4819388463502659E-5</v>
      </c>
      <c r="K166" s="518">
        <v>1.968512209322369E-5</v>
      </c>
      <c r="L166" s="518">
        <v>5.1820080976689962E-5</v>
      </c>
      <c r="M166" s="555">
        <v>5.0565636666349247E-5</v>
      </c>
      <c r="N166" s="518">
        <v>2.439784757970565E-5</v>
      </c>
      <c r="O166" s="518">
        <v>3.1116736970899974E-5</v>
      </c>
      <c r="P166" s="518">
        <v>2.5167240111563531E-5</v>
      </c>
      <c r="Q166" s="518">
        <v>2.4636972970253495E-5</v>
      </c>
      <c r="R166" s="518">
        <v>2.4587402247375007E-5</v>
      </c>
      <c r="S166" s="554">
        <v>2.0666711699221009E-5</v>
      </c>
      <c r="T166" s="518">
        <v>2.4446880434944754E-5</v>
      </c>
      <c r="U166" s="518">
        <v>3.1776598006051913E-5</v>
      </c>
      <c r="V166" s="518">
        <v>1.8306450337995607E-5</v>
      </c>
      <c r="W166" s="555">
        <v>1.2015573162513067E-4</v>
      </c>
      <c r="X166" s="518">
        <v>4.3941529793508521E-5</v>
      </c>
      <c r="Y166" s="518">
        <v>2.9497901795822732E-5</v>
      </c>
      <c r="Z166" s="518">
        <v>1.4787603584952871E-4</v>
      </c>
      <c r="AA166" s="518">
        <v>9.048403884941847E-5</v>
      </c>
      <c r="AB166" s="518">
        <v>6.2029118821197319E-5</v>
      </c>
      <c r="AC166" s="554">
        <v>1.4021318980814908E-4</v>
      </c>
      <c r="AD166" s="518">
        <v>1.5617629395015462E-5</v>
      </c>
      <c r="AE166" s="518">
        <v>1.0596870575530035E-3</v>
      </c>
      <c r="AF166" s="518">
        <v>5.3479947216836937E-4</v>
      </c>
      <c r="AG166" s="555">
        <v>5.399809473939994E-5</v>
      </c>
      <c r="AH166" s="518">
        <v>5.4470802811752377E-5</v>
      </c>
      <c r="AI166" s="518">
        <v>1.0137667072348575</v>
      </c>
      <c r="AJ166" s="518">
        <v>1.9079530904440559E-5</v>
      </c>
      <c r="AK166" s="518">
        <v>3.2795346748188519E-5</v>
      </c>
      <c r="AL166" s="555">
        <v>2.2667595303951771E-4</v>
      </c>
      <c r="AM166" s="518">
        <v>6.4729673762633247E-5</v>
      </c>
      <c r="AN166" s="556">
        <v>1.5658489644661575E-4</v>
      </c>
    </row>
    <row r="167" spans="2:40" ht="13" customHeight="1">
      <c r="B167" s="551" t="s">
        <v>98</v>
      </c>
      <c r="C167" s="557" t="s">
        <v>960</v>
      </c>
      <c r="D167" s="518">
        <v>1.9776526989235322E-3</v>
      </c>
      <c r="E167" s="518">
        <v>2.741212459174437E-3</v>
      </c>
      <c r="F167" s="518">
        <v>1.1924747443691809E-3</v>
      </c>
      <c r="G167" s="518">
        <v>9.8167767169565941E-4</v>
      </c>
      <c r="H167" s="518">
        <v>8.2748476472144727E-4</v>
      </c>
      <c r="I167" s="554">
        <v>9.0174828397582285E-4</v>
      </c>
      <c r="J167" s="518">
        <v>1.0058121033333458E-3</v>
      </c>
      <c r="K167" s="518">
        <v>6.338482190302204E-4</v>
      </c>
      <c r="L167" s="518">
        <v>7.4304236178799254E-4</v>
      </c>
      <c r="M167" s="555">
        <v>6.0208439565405435E-4</v>
      </c>
      <c r="N167" s="518">
        <v>1.0750944229738994E-3</v>
      </c>
      <c r="O167" s="518">
        <v>4.3411323226891739E-4</v>
      </c>
      <c r="P167" s="518">
        <v>1.6704100546426545E-3</v>
      </c>
      <c r="Q167" s="518">
        <v>8.6738345502118989E-4</v>
      </c>
      <c r="R167" s="518">
        <v>6.0041202790476241E-4</v>
      </c>
      <c r="S167" s="554">
        <v>5.5658850231329437E-4</v>
      </c>
      <c r="T167" s="518">
        <v>4.451008607998552E-4</v>
      </c>
      <c r="U167" s="518">
        <v>2.1667578531262477E-4</v>
      </c>
      <c r="V167" s="518">
        <v>1.963764157118511E-4</v>
      </c>
      <c r="W167" s="555">
        <v>1.3358133711706514E-3</v>
      </c>
      <c r="X167" s="518">
        <v>1.1403948779177555E-3</v>
      </c>
      <c r="Y167" s="518">
        <v>3.1524215501983334E-3</v>
      </c>
      <c r="Z167" s="518">
        <v>6.9947101880487635E-3</v>
      </c>
      <c r="AA167" s="518">
        <v>2.9213758029691004E-3</v>
      </c>
      <c r="AB167" s="518">
        <v>8.6551706590346129E-4</v>
      </c>
      <c r="AC167" s="554">
        <v>3.2709440325394564E-3</v>
      </c>
      <c r="AD167" s="518">
        <v>3.4293729600451091E-4</v>
      </c>
      <c r="AE167" s="518">
        <v>1.8780695496097041E-3</v>
      </c>
      <c r="AF167" s="518">
        <v>1.5452624382766651E-3</v>
      </c>
      <c r="AG167" s="555">
        <v>3.4524765970031989E-4</v>
      </c>
      <c r="AH167" s="518">
        <v>3.1737463712929975E-3</v>
      </c>
      <c r="AI167" s="518">
        <v>1.3251263727394411E-3</v>
      </c>
      <c r="AJ167" s="518">
        <v>1.0001099829976321</v>
      </c>
      <c r="AK167" s="518">
        <v>1.8283904894486449E-3</v>
      </c>
      <c r="AL167" s="555">
        <v>4.4639401343166928E-3</v>
      </c>
      <c r="AM167" s="518">
        <v>3.2738336917008067E-4</v>
      </c>
      <c r="AN167" s="556">
        <v>5.1957529949840328E-4</v>
      </c>
    </row>
    <row r="168" spans="2:40" ht="13" customHeight="1">
      <c r="B168" s="551" t="s">
        <v>497</v>
      </c>
      <c r="C168" s="557" t="s">
        <v>585</v>
      </c>
      <c r="D168" s="518">
        <v>2.8308423418442426E-2</v>
      </c>
      <c r="E168" s="518">
        <v>3.9612751796184557E-2</v>
      </c>
      <c r="F168" s="518">
        <v>2.9317641659709251E-2</v>
      </c>
      <c r="G168" s="518">
        <v>2.1508501302910658E-2</v>
      </c>
      <c r="H168" s="518">
        <v>2.8205961060870789E-2</v>
      </c>
      <c r="I168" s="554">
        <v>2.6849327189836764E-2</v>
      </c>
      <c r="J168" s="518">
        <v>3.9263131479985572E-2</v>
      </c>
      <c r="K168" s="518">
        <v>2.7952046742064095E-2</v>
      </c>
      <c r="L168" s="518">
        <v>3.8128708696729637E-2</v>
      </c>
      <c r="M168" s="555">
        <v>2.1660022348601614E-2</v>
      </c>
      <c r="N168" s="518">
        <v>1.5529314131295302E-2</v>
      </c>
      <c r="O168" s="518">
        <v>2.4334660065483411E-2</v>
      </c>
      <c r="P168" s="518">
        <v>3.5823352130384484E-2</v>
      </c>
      <c r="Q168" s="518">
        <v>3.3166154255941535E-2</v>
      </c>
      <c r="R168" s="518">
        <v>2.5391345167779876E-2</v>
      </c>
      <c r="S168" s="554">
        <v>3.5764240779276847E-2</v>
      </c>
      <c r="T168" s="518">
        <v>3.3134749041545855E-2</v>
      </c>
      <c r="U168" s="518">
        <v>2.946288887962116E-2</v>
      </c>
      <c r="V168" s="518">
        <v>2.0197064068548567E-2</v>
      </c>
      <c r="W168" s="555">
        <v>4.2296461955003369E-2</v>
      </c>
      <c r="X168" s="518">
        <v>6.1690947734940604E-2</v>
      </c>
      <c r="Y168" s="518">
        <v>0.10211974122010065</v>
      </c>
      <c r="Z168" s="518">
        <v>0.1126636667346593</v>
      </c>
      <c r="AA168" s="518">
        <v>5.9873096235563965E-2</v>
      </c>
      <c r="AB168" s="518">
        <v>4.6983640588410841E-2</v>
      </c>
      <c r="AC168" s="554">
        <v>6.3657492060119183E-2</v>
      </c>
      <c r="AD168" s="518">
        <v>1.2664185557561942E-2</v>
      </c>
      <c r="AE168" s="518">
        <v>8.9353532576469594E-2</v>
      </c>
      <c r="AF168" s="518">
        <v>8.4957743382188131E-2</v>
      </c>
      <c r="AG168" s="555">
        <v>5.3590212121433847E-2</v>
      </c>
      <c r="AH168" s="518">
        <v>6.0315276555638259E-2</v>
      </c>
      <c r="AI168" s="518">
        <v>3.0828627364033984E-2</v>
      </c>
      <c r="AJ168" s="518">
        <v>1.8244432824865996E-2</v>
      </c>
      <c r="AK168" s="518">
        <v>1.0658561389030088</v>
      </c>
      <c r="AL168" s="555">
        <v>2.6723932730886198E-2</v>
      </c>
      <c r="AM168" s="518">
        <v>1.4223500331086094E-2</v>
      </c>
      <c r="AN168" s="556">
        <v>2.6428049736658583E-2</v>
      </c>
    </row>
    <row r="169" spans="2:40" ht="13" customHeight="1">
      <c r="B169" s="564" t="s">
        <v>499</v>
      </c>
      <c r="C169" s="565" t="s">
        <v>586</v>
      </c>
      <c r="D169" s="520">
        <v>1.2085668636809543E-3</v>
      </c>
      <c r="E169" s="520">
        <v>1.8262102917643508E-4</v>
      </c>
      <c r="F169" s="520">
        <v>3.228207253458431E-4</v>
      </c>
      <c r="G169" s="520">
        <v>1.5901133005597617E-4</v>
      </c>
      <c r="H169" s="520">
        <v>1.5766362274299505E-4</v>
      </c>
      <c r="I169" s="567">
        <v>1.7058801749994184E-4</v>
      </c>
      <c r="J169" s="520">
        <v>1.5459712071728087E-4</v>
      </c>
      <c r="K169" s="520">
        <v>1.4310484847702428E-4</v>
      </c>
      <c r="L169" s="520">
        <v>5.1135461302617778E-4</v>
      </c>
      <c r="M169" s="568">
        <v>1.046224455501885E-4</v>
      </c>
      <c r="N169" s="520">
        <v>7.4141450464674453E-5</v>
      </c>
      <c r="O169" s="520">
        <v>1.1158790097108008E-4</v>
      </c>
      <c r="P169" s="520">
        <v>1.6960059476666008E-4</v>
      </c>
      <c r="Q169" s="520">
        <v>1.8613595807556458E-4</v>
      </c>
      <c r="R169" s="520">
        <v>1.6671190059883837E-4</v>
      </c>
      <c r="S169" s="567">
        <v>3.7328953600323503E-4</v>
      </c>
      <c r="T169" s="520">
        <v>2.9622781572660647E-4</v>
      </c>
      <c r="U169" s="520">
        <v>1.2603218784530126E-4</v>
      </c>
      <c r="V169" s="520">
        <v>1.1270771843117688E-4</v>
      </c>
      <c r="W169" s="568">
        <v>2.9346240671259343E-4</v>
      </c>
      <c r="X169" s="520">
        <v>4.0161625289653654E-4</v>
      </c>
      <c r="Y169" s="520">
        <v>3.1392434622630992E-4</v>
      </c>
      <c r="Z169" s="520">
        <v>6.4962880910387534E-4</v>
      </c>
      <c r="AA169" s="520">
        <v>2.3203907643229538E-4</v>
      </c>
      <c r="AB169" s="520">
        <v>5.6242435186959602E-4</v>
      </c>
      <c r="AC169" s="567">
        <v>3.7672362082039144E-4</v>
      </c>
      <c r="AD169" s="520">
        <v>5.2119431395052183E-4</v>
      </c>
      <c r="AE169" s="520">
        <v>6.3599820969143525E-4</v>
      </c>
      <c r="AF169" s="520">
        <v>3.8043952115097116E-3</v>
      </c>
      <c r="AG169" s="568">
        <v>4.5964746345876441E-4</v>
      </c>
      <c r="AH169" s="520">
        <v>7.5477372163775484E-3</v>
      </c>
      <c r="AI169" s="520">
        <v>1.7964780644081933E-2</v>
      </c>
      <c r="AJ169" s="520">
        <v>7.3721116228496226E-4</v>
      </c>
      <c r="AK169" s="520">
        <v>1.0521637222294144E-3</v>
      </c>
      <c r="AL169" s="568">
        <v>1.0126640038252492</v>
      </c>
      <c r="AM169" s="520">
        <v>1.2299804094669539E-4</v>
      </c>
      <c r="AN169" s="569">
        <v>2.5790607833433743E-3</v>
      </c>
    </row>
    <row r="170" spans="2:40" ht="13" customHeight="1">
      <c r="B170" s="551" t="s">
        <v>500</v>
      </c>
      <c r="C170" s="557" t="s">
        <v>51</v>
      </c>
      <c r="D170" s="518">
        <v>5.2673444129070239E-4</v>
      </c>
      <c r="E170" s="518">
        <v>1.9749031850284592E-3</v>
      </c>
      <c r="F170" s="518">
        <v>8.0965497040309754E-4</v>
      </c>
      <c r="G170" s="518">
        <v>1.0803235743314247E-3</v>
      </c>
      <c r="H170" s="518">
        <v>1.1953112576094914E-3</v>
      </c>
      <c r="I170" s="554">
        <v>6.773848267483518E-4</v>
      </c>
      <c r="J170" s="518">
        <v>7.1097213333687619E-4</v>
      </c>
      <c r="K170" s="518">
        <v>3.2222164900716163E-4</v>
      </c>
      <c r="L170" s="518">
        <v>1.7115186633679363E-3</v>
      </c>
      <c r="M170" s="555">
        <v>5.6540313956073961E-4</v>
      </c>
      <c r="N170" s="518">
        <v>4.601354678373938E-4</v>
      </c>
      <c r="O170" s="518">
        <v>7.8880184622283855E-4</v>
      </c>
      <c r="P170" s="518">
        <v>1.3106719707100508E-3</v>
      </c>
      <c r="Q170" s="518">
        <v>1.37270901216847E-3</v>
      </c>
      <c r="R170" s="518">
        <v>7.7093726497140481E-4</v>
      </c>
      <c r="S170" s="554">
        <v>3.0384087979867989E-3</v>
      </c>
      <c r="T170" s="518">
        <v>1.242341866780056E-3</v>
      </c>
      <c r="U170" s="518">
        <v>1.3248925702360236E-3</v>
      </c>
      <c r="V170" s="518">
        <v>4.791875509893131E-4</v>
      </c>
      <c r="W170" s="555">
        <v>1.6743790425334892E-3</v>
      </c>
      <c r="X170" s="518">
        <v>1.1636912673888072E-3</v>
      </c>
      <c r="Y170" s="518">
        <v>4.5051050850256145E-4</v>
      </c>
      <c r="Z170" s="518">
        <v>1.6528632843611296E-3</v>
      </c>
      <c r="AA170" s="518">
        <v>4.2160210890023267E-3</v>
      </c>
      <c r="AB170" s="518">
        <v>2.0599171956703164E-3</v>
      </c>
      <c r="AC170" s="554">
        <v>3.2740995577645602E-3</v>
      </c>
      <c r="AD170" s="518">
        <v>4.0064016262122856E-4</v>
      </c>
      <c r="AE170" s="518">
        <v>2.4941042998700958E-3</v>
      </c>
      <c r="AF170" s="518">
        <v>2.8253120912301263E-3</v>
      </c>
      <c r="AG170" s="555">
        <v>3.1771666015612508E-3</v>
      </c>
      <c r="AH170" s="518">
        <v>4.7583034880410106E-3</v>
      </c>
      <c r="AI170" s="518">
        <v>2.6577603742812149E-3</v>
      </c>
      <c r="AJ170" s="518">
        <v>1.7959626120114171E-3</v>
      </c>
      <c r="AK170" s="518">
        <v>1.5455524828075445E-3</v>
      </c>
      <c r="AL170" s="555">
        <v>1.7436096670731588E-3</v>
      </c>
      <c r="AM170" s="518">
        <v>1.0005447189304324</v>
      </c>
      <c r="AN170" s="556">
        <v>6.9891269880533076E-4</v>
      </c>
    </row>
    <row r="171" spans="2:40" ht="13" customHeight="1" thickBot="1">
      <c r="B171" s="570" t="s">
        <v>501</v>
      </c>
      <c r="C171" s="571" t="s">
        <v>52</v>
      </c>
      <c r="D171" s="573">
        <v>3.2654539085667836E-3</v>
      </c>
      <c r="E171" s="573">
        <v>5.8880101435729972E-3</v>
      </c>
      <c r="F171" s="573">
        <v>1.7514107424335176E-3</v>
      </c>
      <c r="G171" s="573">
        <v>1.6165176326394951E-3</v>
      </c>
      <c r="H171" s="573">
        <v>1.8381433475670116E-3</v>
      </c>
      <c r="I171" s="574">
        <v>6.1131675929797691E-4</v>
      </c>
      <c r="J171" s="573">
        <v>1.5025431315863223E-2</v>
      </c>
      <c r="K171" s="573">
        <v>1.1689687513114441E-3</v>
      </c>
      <c r="L171" s="573">
        <v>3.1222677531907612E-3</v>
      </c>
      <c r="M171" s="575">
        <v>6.997410989993417E-3</v>
      </c>
      <c r="N171" s="573">
        <v>3.0150938723452971E-3</v>
      </c>
      <c r="O171" s="573">
        <v>3.1321915962094051E-3</v>
      </c>
      <c r="P171" s="573">
        <v>4.4110750454269291E-3</v>
      </c>
      <c r="Q171" s="573">
        <v>3.4668442086723886E-3</v>
      </c>
      <c r="R171" s="573">
        <v>1.4007452534361678E-3</v>
      </c>
      <c r="S171" s="574">
        <v>6.7115127614500252E-4</v>
      </c>
      <c r="T171" s="573">
        <v>1.3073958236106925E-3</v>
      </c>
      <c r="U171" s="573">
        <v>9.5040144383430787E-4</v>
      </c>
      <c r="V171" s="573">
        <v>6.6454531899962619E-4</v>
      </c>
      <c r="W171" s="575">
        <v>1.6220284006140187E-3</v>
      </c>
      <c r="X171" s="573">
        <v>7.3812072123219559E-3</v>
      </c>
      <c r="Y171" s="573">
        <v>2.0185120115189686E-3</v>
      </c>
      <c r="Z171" s="573">
        <v>5.0242899174885256E-3</v>
      </c>
      <c r="AA171" s="573">
        <v>5.4897549774098773E-3</v>
      </c>
      <c r="AB171" s="573">
        <v>1.9087180602215784E-3</v>
      </c>
      <c r="AC171" s="574">
        <v>4.8807978105070661E-3</v>
      </c>
      <c r="AD171" s="573">
        <v>1.3145579867475019E-3</v>
      </c>
      <c r="AE171" s="573">
        <v>1.7594070687909197E-3</v>
      </c>
      <c r="AF171" s="573">
        <v>2.991866522206101E-3</v>
      </c>
      <c r="AG171" s="575">
        <v>6.6741921280012251E-4</v>
      </c>
      <c r="AH171" s="573">
        <v>3.0257899286870878E-3</v>
      </c>
      <c r="AI171" s="573">
        <v>1.8131891915816108E-3</v>
      </c>
      <c r="AJ171" s="573">
        <v>2.3876987422197771E-3</v>
      </c>
      <c r="AK171" s="573">
        <v>2.0502933296868884E-3</v>
      </c>
      <c r="AL171" s="575">
        <v>2.1164932724704044E-3</v>
      </c>
      <c r="AM171" s="573">
        <v>7.8919546633463055E-4</v>
      </c>
      <c r="AN171" s="576">
        <v>1.0005229844183039</v>
      </c>
    </row>
    <row r="172" spans="2:40" ht="13" customHeight="1"/>
    <row r="173" spans="2:40" ht="13" customHeight="1"/>
    <row r="174" spans="2:40" ht="13">
      <c r="D174" s="972" t="s">
        <v>416</v>
      </c>
      <c r="E174" s="972"/>
      <c r="F174" s="972"/>
      <c r="J174" s="124"/>
      <c r="K174" s="124"/>
      <c r="L174" s="124"/>
    </row>
    <row r="175" spans="2:40" s="16" customFormat="1" ht="13">
      <c r="B175" s="76" t="s">
        <v>479</v>
      </c>
    </row>
    <row r="176" spans="2:40" s="16" customFormat="1" ht="13"/>
    <row r="177" spans="2:17" s="16" customFormat="1" ht="13">
      <c r="B177" s="16" t="s">
        <v>964</v>
      </c>
    </row>
    <row r="178" spans="2:17" s="16" customFormat="1" ht="13.5" thickBot="1">
      <c r="B178" s="17"/>
      <c r="C178" s="18"/>
      <c r="D178" s="18"/>
      <c r="E178" s="18"/>
      <c r="F178" s="18"/>
      <c r="G178" s="18"/>
      <c r="H178" s="18"/>
      <c r="K178" s="585"/>
      <c r="L178" s="585"/>
      <c r="M178" s="585"/>
      <c r="N178" s="585"/>
      <c r="O178" s="585"/>
      <c r="P178" s="585"/>
      <c r="Q178" s="585"/>
    </row>
    <row r="179" spans="2:17" s="19" customFormat="1" ht="13">
      <c r="C179" s="974"/>
      <c r="D179" s="983" t="s">
        <v>966</v>
      </c>
      <c r="E179" s="986" t="s">
        <v>965</v>
      </c>
      <c r="F179" s="986" t="s">
        <v>967</v>
      </c>
      <c r="G179" s="986" t="s">
        <v>968</v>
      </c>
      <c r="H179" s="986" t="s">
        <v>969</v>
      </c>
      <c r="I179" s="1009" t="s">
        <v>412</v>
      </c>
      <c r="K179" s="585"/>
      <c r="L179" s="585"/>
      <c r="M179" s="585"/>
      <c r="N179" s="585"/>
      <c r="O179" s="585"/>
      <c r="P179" s="585"/>
      <c r="Q179" s="585"/>
    </row>
    <row r="180" spans="2:17" s="19" customFormat="1" ht="13">
      <c r="C180" s="975"/>
      <c r="D180" s="984"/>
      <c r="E180" s="987"/>
      <c r="F180" s="987"/>
      <c r="G180" s="987"/>
      <c r="H180" s="987"/>
      <c r="I180" s="1010"/>
    </row>
    <row r="181" spans="2:17" s="20" customFormat="1" ht="13.5" thickBot="1">
      <c r="C181" s="976"/>
      <c r="D181" s="985"/>
      <c r="E181" s="988"/>
      <c r="F181" s="988"/>
      <c r="G181" s="988"/>
      <c r="H181" s="988"/>
      <c r="I181" s="1011"/>
    </row>
    <row r="182" spans="2:17" s="16" customFormat="1" ht="13">
      <c r="C182" s="417" t="s">
        <v>516</v>
      </c>
      <c r="D182" s="749">
        <v>650905</v>
      </c>
      <c r="E182" s="747">
        <v>662768</v>
      </c>
      <c r="F182" s="420">
        <v>630658</v>
      </c>
      <c r="G182" s="420">
        <v>580811</v>
      </c>
      <c r="H182" s="421">
        <v>665240</v>
      </c>
      <c r="I182" s="529"/>
    </row>
    <row r="183" spans="2:17" s="16" customFormat="1" ht="13">
      <c r="C183" s="418" t="s">
        <v>515</v>
      </c>
      <c r="D183" s="750">
        <v>307997</v>
      </c>
      <c r="E183" s="748">
        <v>314238</v>
      </c>
      <c r="F183" s="422">
        <v>337800</v>
      </c>
      <c r="G183" s="422">
        <v>322841</v>
      </c>
      <c r="H183" s="423">
        <v>334838</v>
      </c>
      <c r="I183" s="530"/>
    </row>
    <row r="184" spans="2:17" s="16" customFormat="1" ht="13.5" thickBot="1">
      <c r="C184" s="419" t="s">
        <v>514</v>
      </c>
      <c r="D184" s="424">
        <f>+D183/D182</f>
        <v>0.4731827225171108</v>
      </c>
      <c r="E184" s="427">
        <f>+E183/E182</f>
        <v>0.47412971054728048</v>
      </c>
      <c r="F184" s="426">
        <f>+F183/F182</f>
        <v>0.53563103932717893</v>
      </c>
      <c r="G184" s="425">
        <f>+G183/G182</f>
        <v>0.55584518888244194</v>
      </c>
      <c r="H184" s="425">
        <f>+H183/H182</f>
        <v>0.50333413504900482</v>
      </c>
      <c r="I184" s="531">
        <f>AVERAGE(D184:H184)</f>
        <v>0.5084245592646035</v>
      </c>
    </row>
    <row r="185" spans="2:17" s="16" customFormat="1" ht="13">
      <c r="C185" s="37" t="s">
        <v>517</v>
      </c>
      <c r="L185" s="972" t="s">
        <v>416</v>
      </c>
      <c r="M185" s="972"/>
      <c r="N185" s="972"/>
    </row>
    <row r="186" spans="2:17" s="16" customFormat="1" ht="13">
      <c r="C186" s="1055" t="s">
        <v>518</v>
      </c>
      <c r="D186" s="1055"/>
      <c r="E186" s="1055"/>
      <c r="F186" s="1055"/>
      <c r="G186" s="1055"/>
      <c r="H186" s="1055"/>
      <c r="I186" s="1055"/>
    </row>
    <row r="187" spans="2:17" ht="12" customHeight="1">
      <c r="C187" s="1055"/>
      <c r="D187" s="1055"/>
      <c r="E187" s="1055"/>
      <c r="F187" s="1055"/>
      <c r="G187" s="1055"/>
      <c r="H187" s="1055"/>
      <c r="I187" s="1055"/>
    </row>
    <row r="188" spans="2:17" ht="11.25" customHeight="1">
      <c r="C188" s="585"/>
      <c r="D188" s="585"/>
      <c r="E188" s="585"/>
      <c r="F188" s="585"/>
      <c r="G188" s="585"/>
      <c r="H188" s="585"/>
      <c r="I188" s="585"/>
    </row>
    <row r="189" spans="2:17" ht="12">
      <c r="C189" s="428"/>
      <c r="D189" s="428"/>
      <c r="E189" s="428"/>
      <c r="F189" s="428"/>
      <c r="G189" s="428"/>
      <c r="H189" s="428"/>
      <c r="I189" s="428"/>
    </row>
    <row r="192" spans="2:17" ht="13.5" thickBot="1">
      <c r="B192" s="429" t="s">
        <v>532</v>
      </c>
      <c r="C192" s="429"/>
      <c r="M192" s="15" t="s">
        <v>547</v>
      </c>
    </row>
    <row r="193" spans="2:16" ht="12">
      <c r="B193" s="1040"/>
      <c r="C193" s="1041"/>
      <c r="D193" s="430"/>
      <c r="E193" s="431"/>
      <c r="F193" s="432"/>
      <c r="G193" s="433"/>
      <c r="H193" s="431"/>
      <c r="I193" s="431"/>
      <c r="J193" s="431"/>
      <c r="K193" s="431"/>
      <c r="L193" s="431"/>
      <c r="M193" s="431"/>
      <c r="N193" s="1048" t="s">
        <v>548</v>
      </c>
      <c r="O193" s="1029" t="s">
        <v>545</v>
      </c>
      <c r="P193" s="1031" t="s">
        <v>546</v>
      </c>
    </row>
    <row r="194" spans="2:16" ht="12">
      <c r="B194" s="1042"/>
      <c r="C194" s="1043"/>
      <c r="D194" s="434" t="s">
        <v>533</v>
      </c>
      <c r="E194" s="435" t="s">
        <v>534</v>
      </c>
      <c r="F194" s="436" t="s">
        <v>535</v>
      </c>
      <c r="G194" s="1033" t="s">
        <v>536</v>
      </c>
      <c r="H194" s="435"/>
      <c r="I194" s="435"/>
      <c r="J194" s="435"/>
      <c r="K194" s="435"/>
      <c r="L194" s="435"/>
      <c r="M194" s="435"/>
      <c r="N194" s="1049"/>
      <c r="O194" s="1030"/>
      <c r="P194" s="1032"/>
    </row>
    <row r="195" spans="2:16" ht="12">
      <c r="B195" s="1042"/>
      <c r="C195" s="1043"/>
      <c r="D195" s="434"/>
      <c r="E195" s="435"/>
      <c r="F195" s="436"/>
      <c r="G195" s="1033"/>
      <c r="H195" s="437" t="s">
        <v>537</v>
      </c>
      <c r="I195" s="438" t="s">
        <v>538</v>
      </c>
      <c r="J195" s="439"/>
      <c r="K195" s="439"/>
      <c r="L195" s="439"/>
      <c r="M195" s="439"/>
      <c r="N195" s="1049"/>
      <c r="O195" s="1030"/>
      <c r="P195" s="1032"/>
    </row>
    <row r="196" spans="2:16" ht="12">
      <c r="B196" s="1042"/>
      <c r="C196" s="1043"/>
      <c r="D196" s="609"/>
      <c r="E196" s="435"/>
      <c r="F196" s="436"/>
      <c r="G196" s="454"/>
      <c r="H196" s="455"/>
      <c r="I196" s="436"/>
      <c r="J196" s="438" t="s">
        <v>539</v>
      </c>
      <c r="K196" s="612"/>
      <c r="L196" s="611"/>
      <c r="M196" s="458" t="s">
        <v>540</v>
      </c>
      <c r="N196" s="1049"/>
      <c r="O196" s="1030"/>
      <c r="P196" s="1032"/>
    </row>
    <row r="197" spans="2:16" ht="12">
      <c r="B197" s="1042"/>
      <c r="C197" s="1043"/>
      <c r="D197" s="610"/>
      <c r="E197" s="436"/>
      <c r="F197" s="436"/>
      <c r="G197" s="454"/>
      <c r="H197" s="455"/>
      <c r="I197" s="436"/>
      <c r="J197" s="613"/>
      <c r="K197" s="1046" t="s">
        <v>590</v>
      </c>
      <c r="L197" s="1046" t="s">
        <v>591</v>
      </c>
      <c r="M197" s="435"/>
      <c r="N197" s="591"/>
      <c r="O197" s="589"/>
      <c r="P197" s="590"/>
    </row>
    <row r="198" spans="2:16" ht="12.5" thickBot="1">
      <c r="B198" s="1044"/>
      <c r="C198" s="1045"/>
      <c r="D198" s="456" t="s">
        <v>544</v>
      </c>
      <c r="E198" s="457" t="s">
        <v>118</v>
      </c>
      <c r="F198" s="436" t="s">
        <v>119</v>
      </c>
      <c r="G198" s="454" t="s">
        <v>543</v>
      </c>
      <c r="H198" s="455" t="s">
        <v>121</v>
      </c>
      <c r="I198" s="436" t="s">
        <v>542</v>
      </c>
      <c r="J198" s="436" t="s">
        <v>145</v>
      </c>
      <c r="K198" s="1047"/>
      <c r="L198" s="1047"/>
      <c r="M198" s="435" t="s">
        <v>541</v>
      </c>
      <c r="N198" s="464" t="s">
        <v>108</v>
      </c>
      <c r="O198" s="532" t="s">
        <v>549</v>
      </c>
      <c r="P198" s="533" t="s">
        <v>550</v>
      </c>
    </row>
    <row r="199" spans="2:16" ht="12">
      <c r="B199" s="241" t="s">
        <v>62</v>
      </c>
      <c r="C199" s="450" t="s">
        <v>957</v>
      </c>
      <c r="D199" s="440">
        <v>20596</v>
      </c>
      <c r="E199" s="441">
        <v>8617</v>
      </c>
      <c r="F199" s="441">
        <v>4789</v>
      </c>
      <c r="G199" s="441">
        <v>7190</v>
      </c>
      <c r="H199" s="441">
        <v>1794</v>
      </c>
      <c r="I199" s="441">
        <v>5396</v>
      </c>
      <c r="J199" s="441">
        <v>3832</v>
      </c>
      <c r="K199" s="440">
        <v>1751</v>
      </c>
      <c r="L199" s="440">
        <v>2081</v>
      </c>
      <c r="M199" s="440">
        <v>1564</v>
      </c>
      <c r="N199" s="461">
        <v>73869</v>
      </c>
      <c r="O199" s="534">
        <f>+D199/N199</f>
        <v>0.27881790737657203</v>
      </c>
      <c r="P199" s="535">
        <f t="shared" ref="P199:P236" si="5">+G199/N199</f>
        <v>9.7334470481528115E-2</v>
      </c>
    </row>
    <row r="200" spans="2:16" ht="12">
      <c r="B200" s="242" t="s">
        <v>63</v>
      </c>
      <c r="C200" s="451" t="s">
        <v>10</v>
      </c>
      <c r="D200" s="442">
        <v>136</v>
      </c>
      <c r="E200" s="443">
        <v>0</v>
      </c>
      <c r="F200" s="443">
        <v>0</v>
      </c>
      <c r="G200" s="443">
        <v>136</v>
      </c>
      <c r="H200" s="443">
        <v>22</v>
      </c>
      <c r="I200" s="443">
        <v>114</v>
      </c>
      <c r="J200" s="443">
        <v>113</v>
      </c>
      <c r="K200" s="442">
        <v>57</v>
      </c>
      <c r="L200" s="442">
        <v>56</v>
      </c>
      <c r="M200" s="442">
        <v>1</v>
      </c>
      <c r="N200" s="461">
        <v>2193</v>
      </c>
      <c r="O200" s="534">
        <f t="shared" ref="O200:O236" si="6">+D200/N200</f>
        <v>6.2015503875968991E-2</v>
      </c>
      <c r="P200" s="535">
        <f t="shared" si="5"/>
        <v>6.2015503875968991E-2</v>
      </c>
    </row>
    <row r="201" spans="2:16" ht="12">
      <c r="B201" s="242" t="s">
        <v>64</v>
      </c>
      <c r="C201" s="451" t="s">
        <v>493</v>
      </c>
      <c r="D201" s="442">
        <v>12293</v>
      </c>
      <c r="E201" s="443">
        <v>247</v>
      </c>
      <c r="F201" s="443">
        <v>129</v>
      </c>
      <c r="G201" s="443">
        <v>11917</v>
      </c>
      <c r="H201" s="443">
        <v>528</v>
      </c>
      <c r="I201" s="443">
        <v>11389</v>
      </c>
      <c r="J201" s="443">
        <v>11194</v>
      </c>
      <c r="K201" s="442">
        <v>4679</v>
      </c>
      <c r="L201" s="442">
        <v>6515</v>
      </c>
      <c r="M201" s="442">
        <v>195</v>
      </c>
      <c r="N201" s="461">
        <v>474208</v>
      </c>
      <c r="O201" s="534">
        <f t="shared" si="6"/>
        <v>2.5923223564343074E-2</v>
      </c>
      <c r="P201" s="535">
        <f t="shared" si="5"/>
        <v>2.5130322558877118E-2</v>
      </c>
    </row>
    <row r="202" spans="2:16" ht="12">
      <c r="B202" s="242" t="s">
        <v>65</v>
      </c>
      <c r="C202" s="452" t="s">
        <v>14</v>
      </c>
      <c r="D202" s="442">
        <v>8760</v>
      </c>
      <c r="E202" s="443">
        <v>432</v>
      </c>
      <c r="F202" s="443">
        <v>161</v>
      </c>
      <c r="G202" s="443">
        <v>8167</v>
      </c>
      <c r="H202" s="443">
        <v>565</v>
      </c>
      <c r="I202" s="443">
        <v>7602</v>
      </c>
      <c r="J202" s="443">
        <v>7521</v>
      </c>
      <c r="K202" s="442">
        <v>5317</v>
      </c>
      <c r="L202" s="442">
        <v>2204</v>
      </c>
      <c r="M202" s="442">
        <v>81</v>
      </c>
      <c r="N202" s="461">
        <v>133224</v>
      </c>
      <c r="O202" s="534">
        <f t="shared" si="6"/>
        <v>6.5753918212934609E-2</v>
      </c>
      <c r="P202" s="535">
        <f t="shared" si="5"/>
        <v>6.1302768269981385E-2</v>
      </c>
    </row>
    <row r="203" spans="2:16" ht="12">
      <c r="B203" s="242" t="s">
        <v>66</v>
      </c>
      <c r="C203" s="452" t="s">
        <v>575</v>
      </c>
      <c r="D203" s="442">
        <v>7127</v>
      </c>
      <c r="E203" s="443">
        <v>381</v>
      </c>
      <c r="F203" s="443">
        <v>124</v>
      </c>
      <c r="G203" s="443">
        <v>6622</v>
      </c>
      <c r="H203" s="443">
        <v>428</v>
      </c>
      <c r="I203" s="443">
        <v>6194</v>
      </c>
      <c r="J203" s="443">
        <v>6140</v>
      </c>
      <c r="K203" s="442">
        <v>4758</v>
      </c>
      <c r="L203" s="442">
        <v>1382</v>
      </c>
      <c r="M203" s="442">
        <v>54</v>
      </c>
      <c r="N203" s="461">
        <v>202617</v>
      </c>
      <c r="O203" s="534">
        <f t="shared" si="6"/>
        <v>3.5174738546123969E-2</v>
      </c>
      <c r="P203" s="535">
        <f t="shared" si="5"/>
        <v>3.2682351431518576E-2</v>
      </c>
    </row>
    <row r="204" spans="2:16" ht="12">
      <c r="B204" s="242" t="s">
        <v>67</v>
      </c>
      <c r="C204" s="452" t="s">
        <v>17</v>
      </c>
      <c r="D204" s="442">
        <v>9135</v>
      </c>
      <c r="E204" s="443">
        <v>16</v>
      </c>
      <c r="F204" s="443">
        <v>16</v>
      </c>
      <c r="G204" s="443">
        <v>9103</v>
      </c>
      <c r="H204" s="443">
        <v>199</v>
      </c>
      <c r="I204" s="443">
        <v>8904</v>
      </c>
      <c r="J204" s="443">
        <v>8871</v>
      </c>
      <c r="K204" s="442">
        <v>6874</v>
      </c>
      <c r="L204" s="442">
        <v>1997</v>
      </c>
      <c r="M204" s="442">
        <v>33</v>
      </c>
      <c r="N204" s="461">
        <v>1016571</v>
      </c>
      <c r="O204" s="534">
        <f t="shared" si="6"/>
        <v>8.9860914781161368E-3</v>
      </c>
      <c r="P204" s="535">
        <f t="shared" si="5"/>
        <v>8.9546131062168809E-3</v>
      </c>
    </row>
    <row r="205" spans="2:16" ht="12">
      <c r="B205" s="242" t="s">
        <v>68</v>
      </c>
      <c r="C205" s="451" t="s">
        <v>576</v>
      </c>
      <c r="D205" s="442">
        <v>217</v>
      </c>
      <c r="E205" s="443">
        <v>0</v>
      </c>
      <c r="F205" s="443">
        <v>0</v>
      </c>
      <c r="G205" s="443">
        <v>217</v>
      </c>
      <c r="H205" s="443">
        <v>12</v>
      </c>
      <c r="I205" s="443">
        <v>205</v>
      </c>
      <c r="J205" s="443">
        <v>205</v>
      </c>
      <c r="K205" s="442">
        <v>159</v>
      </c>
      <c r="L205" s="442">
        <v>46</v>
      </c>
      <c r="M205" s="442">
        <v>0</v>
      </c>
      <c r="N205" s="461">
        <v>5765</v>
      </c>
      <c r="O205" s="534">
        <f t="shared" si="6"/>
        <v>3.7640936686903728E-2</v>
      </c>
      <c r="P205" s="535">
        <f t="shared" si="5"/>
        <v>3.7640936686903728E-2</v>
      </c>
    </row>
    <row r="206" spans="2:16" ht="12">
      <c r="B206" s="242" t="s">
        <v>69</v>
      </c>
      <c r="C206" s="451" t="s">
        <v>958</v>
      </c>
      <c r="D206" s="442">
        <v>19019</v>
      </c>
      <c r="E206" s="443">
        <v>141</v>
      </c>
      <c r="F206" s="443">
        <v>29</v>
      </c>
      <c r="G206" s="443">
        <v>18849</v>
      </c>
      <c r="H206" s="443">
        <v>346</v>
      </c>
      <c r="I206" s="443">
        <v>18503</v>
      </c>
      <c r="J206" s="443">
        <v>18482</v>
      </c>
      <c r="K206" s="442">
        <v>14321</v>
      </c>
      <c r="L206" s="442">
        <v>4161</v>
      </c>
      <c r="M206" s="442">
        <v>21</v>
      </c>
      <c r="N206" s="461">
        <v>685010</v>
      </c>
      <c r="O206" s="534">
        <f t="shared" si="6"/>
        <v>2.7764558181632384E-2</v>
      </c>
      <c r="P206" s="535">
        <f t="shared" si="5"/>
        <v>2.7516386622093107E-2</v>
      </c>
    </row>
    <row r="207" spans="2:16" ht="12">
      <c r="B207" s="242" t="s">
        <v>70</v>
      </c>
      <c r="C207" s="451" t="s">
        <v>577</v>
      </c>
      <c r="D207" s="442">
        <v>9862</v>
      </c>
      <c r="E207" s="443">
        <v>190</v>
      </c>
      <c r="F207" s="443">
        <v>76</v>
      </c>
      <c r="G207" s="443">
        <v>9596</v>
      </c>
      <c r="H207" s="443">
        <v>406</v>
      </c>
      <c r="I207" s="443">
        <v>9190</v>
      </c>
      <c r="J207" s="443">
        <v>9070</v>
      </c>
      <c r="K207" s="442">
        <v>7028</v>
      </c>
      <c r="L207" s="442">
        <v>2042</v>
      </c>
      <c r="M207" s="442">
        <v>120</v>
      </c>
      <c r="N207" s="461">
        <v>283415</v>
      </c>
      <c r="O207" s="534">
        <f t="shared" si="6"/>
        <v>3.4797029091614771E-2</v>
      </c>
      <c r="P207" s="535">
        <f t="shared" si="5"/>
        <v>3.3858476086304538E-2</v>
      </c>
    </row>
    <row r="208" spans="2:16" ht="12">
      <c r="B208" s="242" t="s">
        <v>71</v>
      </c>
      <c r="C208" s="451" t="s">
        <v>21</v>
      </c>
      <c r="D208" s="442">
        <v>2038</v>
      </c>
      <c r="E208" s="443">
        <v>33</v>
      </c>
      <c r="F208" s="443">
        <v>6</v>
      </c>
      <c r="G208" s="443">
        <v>1999</v>
      </c>
      <c r="H208" s="443">
        <v>59</v>
      </c>
      <c r="I208" s="443">
        <v>1940</v>
      </c>
      <c r="J208" s="443">
        <v>1940</v>
      </c>
      <c r="K208" s="442">
        <v>1503</v>
      </c>
      <c r="L208" s="442">
        <v>437</v>
      </c>
      <c r="M208" s="442">
        <v>0</v>
      </c>
      <c r="N208" s="461">
        <v>88605</v>
      </c>
      <c r="O208" s="534">
        <f t="shared" si="6"/>
        <v>2.3000959313808477E-2</v>
      </c>
      <c r="P208" s="535">
        <f t="shared" si="5"/>
        <v>2.2560803566390158E-2</v>
      </c>
    </row>
    <row r="209" spans="2:16" ht="12">
      <c r="B209" s="242" t="s">
        <v>72</v>
      </c>
      <c r="C209" s="451" t="s">
        <v>23</v>
      </c>
      <c r="D209" s="442">
        <v>2347</v>
      </c>
      <c r="E209" s="443">
        <v>22</v>
      </c>
      <c r="F209" s="443">
        <v>0</v>
      </c>
      <c r="G209" s="443">
        <v>2325</v>
      </c>
      <c r="H209" s="443">
        <v>47</v>
      </c>
      <c r="I209" s="443">
        <v>2278</v>
      </c>
      <c r="J209" s="443">
        <v>2270</v>
      </c>
      <c r="K209" s="442">
        <v>1759</v>
      </c>
      <c r="L209" s="442">
        <v>511</v>
      </c>
      <c r="M209" s="442">
        <v>8</v>
      </c>
      <c r="N209" s="461">
        <v>216369</v>
      </c>
      <c r="O209" s="534">
        <f t="shared" si="6"/>
        <v>1.0847210090170034E-2</v>
      </c>
      <c r="P209" s="535">
        <f t="shared" si="5"/>
        <v>1.0745531938493962E-2</v>
      </c>
    </row>
    <row r="210" spans="2:16" ht="12">
      <c r="B210" s="242" t="s">
        <v>73</v>
      </c>
      <c r="C210" s="451" t="s">
        <v>25</v>
      </c>
      <c r="D210" s="442">
        <v>11765</v>
      </c>
      <c r="E210" s="443">
        <v>319</v>
      </c>
      <c r="F210" s="443">
        <v>71</v>
      </c>
      <c r="G210" s="443">
        <v>11375</v>
      </c>
      <c r="H210" s="443">
        <v>800</v>
      </c>
      <c r="I210" s="443">
        <v>10575</v>
      </c>
      <c r="J210" s="443">
        <v>10538</v>
      </c>
      <c r="K210" s="442">
        <v>7856</v>
      </c>
      <c r="L210" s="442">
        <v>2682</v>
      </c>
      <c r="M210" s="442">
        <v>37</v>
      </c>
      <c r="N210" s="461">
        <v>355007</v>
      </c>
      <c r="O210" s="534">
        <f t="shared" si="6"/>
        <v>3.3140191601855738E-2</v>
      </c>
      <c r="P210" s="535">
        <f t="shared" si="5"/>
        <v>3.2041621714501402E-2</v>
      </c>
    </row>
    <row r="211" spans="2:16" ht="12">
      <c r="B211" s="242" t="s">
        <v>74</v>
      </c>
      <c r="C211" s="451" t="s">
        <v>578</v>
      </c>
      <c r="D211" s="442">
        <v>13092</v>
      </c>
      <c r="E211" s="443">
        <v>132</v>
      </c>
      <c r="F211" s="443">
        <v>21</v>
      </c>
      <c r="G211" s="443">
        <v>12939</v>
      </c>
      <c r="H211" s="443">
        <v>369</v>
      </c>
      <c r="I211" s="443">
        <v>12570</v>
      </c>
      <c r="J211" s="443">
        <v>12533</v>
      </c>
      <c r="K211" s="442">
        <v>9701</v>
      </c>
      <c r="L211" s="442">
        <v>2832</v>
      </c>
      <c r="M211" s="442">
        <v>37</v>
      </c>
      <c r="N211" s="461">
        <v>839147</v>
      </c>
      <c r="O211" s="534">
        <f t="shared" si="6"/>
        <v>1.5601557295682401E-2</v>
      </c>
      <c r="P211" s="535">
        <f t="shared" si="5"/>
        <v>1.5419229288789688E-2</v>
      </c>
    </row>
    <row r="212" spans="2:16" ht="12">
      <c r="B212" s="242" t="s">
        <v>75</v>
      </c>
      <c r="C212" s="451" t="s">
        <v>579</v>
      </c>
      <c r="D212" s="442">
        <v>12979</v>
      </c>
      <c r="E212" s="443">
        <v>162</v>
      </c>
      <c r="F212" s="443">
        <v>28</v>
      </c>
      <c r="G212" s="443">
        <v>12789</v>
      </c>
      <c r="H212" s="443">
        <v>685</v>
      </c>
      <c r="I212" s="443">
        <v>12104</v>
      </c>
      <c r="J212" s="443">
        <v>12059</v>
      </c>
      <c r="K212" s="442">
        <v>9334</v>
      </c>
      <c r="L212" s="442">
        <v>2725</v>
      </c>
      <c r="M212" s="442">
        <v>45</v>
      </c>
      <c r="N212" s="461">
        <v>596128</v>
      </c>
      <c r="O212" s="534">
        <f t="shared" si="6"/>
        <v>2.1772169735358848E-2</v>
      </c>
      <c r="P212" s="535">
        <f t="shared" si="5"/>
        <v>2.1453446239733748E-2</v>
      </c>
    </row>
    <row r="213" spans="2:16" ht="12">
      <c r="B213" s="242" t="s">
        <v>76</v>
      </c>
      <c r="C213" s="451" t="s">
        <v>580</v>
      </c>
      <c r="D213" s="442">
        <v>4682</v>
      </c>
      <c r="E213" s="443">
        <v>22</v>
      </c>
      <c r="F213" s="443">
        <v>13</v>
      </c>
      <c r="G213" s="443">
        <v>4647</v>
      </c>
      <c r="H213" s="443">
        <v>123</v>
      </c>
      <c r="I213" s="443">
        <v>4524</v>
      </c>
      <c r="J213" s="443">
        <v>4518</v>
      </c>
      <c r="K213" s="442">
        <v>3497</v>
      </c>
      <c r="L213" s="442">
        <v>1021</v>
      </c>
      <c r="M213" s="442">
        <v>6</v>
      </c>
      <c r="N213" s="461">
        <v>201730</v>
      </c>
      <c r="O213" s="534">
        <f t="shared" si="6"/>
        <v>2.3209240073365389E-2</v>
      </c>
      <c r="P213" s="535">
        <f t="shared" si="5"/>
        <v>2.3035740841719131E-2</v>
      </c>
    </row>
    <row r="214" spans="2:16" ht="12">
      <c r="B214" s="242" t="s">
        <v>77</v>
      </c>
      <c r="C214" s="451" t="s">
        <v>287</v>
      </c>
      <c r="D214" s="442">
        <v>16118</v>
      </c>
      <c r="E214" s="443">
        <v>82</v>
      </c>
      <c r="F214" s="443">
        <v>16</v>
      </c>
      <c r="G214" s="443">
        <v>16020</v>
      </c>
      <c r="H214" s="443">
        <v>152</v>
      </c>
      <c r="I214" s="443">
        <v>15868</v>
      </c>
      <c r="J214" s="443">
        <v>15858</v>
      </c>
      <c r="K214" s="442">
        <v>12274</v>
      </c>
      <c r="L214" s="442">
        <v>3584</v>
      </c>
      <c r="M214" s="442">
        <v>10</v>
      </c>
      <c r="N214" s="461">
        <v>330777</v>
      </c>
      <c r="O214" s="534">
        <f t="shared" si="6"/>
        <v>4.8727692675125535E-2</v>
      </c>
      <c r="P214" s="535">
        <f t="shared" si="5"/>
        <v>4.8431420564307673E-2</v>
      </c>
    </row>
    <row r="215" spans="2:16" ht="12">
      <c r="B215" s="242" t="s">
        <v>78</v>
      </c>
      <c r="C215" s="451" t="s">
        <v>60</v>
      </c>
      <c r="D215" s="442">
        <v>16471</v>
      </c>
      <c r="E215" s="443">
        <v>114</v>
      </c>
      <c r="F215" s="443">
        <v>36</v>
      </c>
      <c r="G215" s="443">
        <v>16321</v>
      </c>
      <c r="H215" s="443">
        <v>370</v>
      </c>
      <c r="I215" s="443">
        <v>15951</v>
      </c>
      <c r="J215" s="443">
        <v>15738</v>
      </c>
      <c r="K215" s="442">
        <v>12182</v>
      </c>
      <c r="L215" s="442">
        <v>3556</v>
      </c>
      <c r="M215" s="442">
        <v>213</v>
      </c>
      <c r="N215" s="461">
        <v>760744</v>
      </c>
      <c r="O215" s="534">
        <f t="shared" si="6"/>
        <v>2.16511730621602E-2</v>
      </c>
      <c r="P215" s="535">
        <f t="shared" si="5"/>
        <v>2.1453997665443304E-2</v>
      </c>
    </row>
    <row r="216" spans="2:16" ht="12">
      <c r="B216" s="242" t="s">
        <v>80</v>
      </c>
      <c r="C216" s="451" t="s">
        <v>959</v>
      </c>
      <c r="D216" s="442">
        <v>1555</v>
      </c>
      <c r="E216" s="443">
        <v>16</v>
      </c>
      <c r="F216" s="443">
        <v>0</v>
      </c>
      <c r="G216" s="443">
        <v>1539</v>
      </c>
      <c r="H216" s="443">
        <v>17</v>
      </c>
      <c r="I216" s="443">
        <v>1522</v>
      </c>
      <c r="J216" s="443">
        <v>1519</v>
      </c>
      <c r="K216" s="442">
        <v>1175</v>
      </c>
      <c r="L216" s="442">
        <v>344</v>
      </c>
      <c r="M216" s="442">
        <v>3</v>
      </c>
      <c r="N216" s="461">
        <v>40889</v>
      </c>
      <c r="O216" s="534">
        <f t="shared" si="6"/>
        <v>3.8029787962532709E-2</v>
      </c>
      <c r="P216" s="535">
        <f t="shared" si="5"/>
        <v>3.7638484678030763E-2</v>
      </c>
    </row>
    <row r="217" spans="2:16" ht="12">
      <c r="B217" s="242" t="s">
        <v>81</v>
      </c>
      <c r="C217" s="451" t="s">
        <v>61</v>
      </c>
      <c r="D217" s="442">
        <v>13469</v>
      </c>
      <c r="E217" s="443">
        <v>69</v>
      </c>
      <c r="F217" s="443">
        <v>15</v>
      </c>
      <c r="G217" s="443">
        <v>13385</v>
      </c>
      <c r="H217" s="443">
        <v>194</v>
      </c>
      <c r="I217" s="443">
        <v>13191</v>
      </c>
      <c r="J217" s="443">
        <v>12855</v>
      </c>
      <c r="K217" s="442">
        <v>9950</v>
      </c>
      <c r="L217" s="442">
        <v>2905</v>
      </c>
      <c r="M217" s="442">
        <v>336</v>
      </c>
      <c r="N217" s="461">
        <v>1020423</v>
      </c>
      <c r="O217" s="534">
        <f t="shared" si="6"/>
        <v>1.3199428080315712E-2</v>
      </c>
      <c r="P217" s="535">
        <f t="shared" si="5"/>
        <v>1.311710927723111E-2</v>
      </c>
    </row>
    <row r="218" spans="2:16" ht="12">
      <c r="B218" s="242" t="s">
        <v>82</v>
      </c>
      <c r="C218" s="451" t="s">
        <v>31</v>
      </c>
      <c r="D218" s="442">
        <v>10763</v>
      </c>
      <c r="E218" s="443">
        <v>707</v>
      </c>
      <c r="F218" s="443">
        <v>218</v>
      </c>
      <c r="G218" s="443">
        <v>9838</v>
      </c>
      <c r="H218" s="443">
        <v>835</v>
      </c>
      <c r="I218" s="443">
        <v>9003</v>
      </c>
      <c r="J218" s="443">
        <v>8919</v>
      </c>
      <c r="K218" s="442">
        <v>6919</v>
      </c>
      <c r="L218" s="442">
        <v>2000</v>
      </c>
      <c r="M218" s="442">
        <v>84</v>
      </c>
      <c r="N218" s="461">
        <v>145817</v>
      </c>
      <c r="O218" s="534">
        <f t="shared" si="6"/>
        <v>7.3811695481322478E-2</v>
      </c>
      <c r="P218" s="535">
        <f t="shared" si="5"/>
        <v>6.7468127858891627E-2</v>
      </c>
    </row>
    <row r="219" spans="2:16" ht="12">
      <c r="B219" s="242" t="s">
        <v>84</v>
      </c>
      <c r="C219" s="451" t="s">
        <v>33</v>
      </c>
      <c r="D219" s="442">
        <v>35208</v>
      </c>
      <c r="E219" s="443">
        <v>5451</v>
      </c>
      <c r="F219" s="443">
        <v>1261</v>
      </c>
      <c r="G219" s="443">
        <v>28496</v>
      </c>
      <c r="H219" s="443">
        <v>5785</v>
      </c>
      <c r="I219" s="443">
        <v>22711</v>
      </c>
      <c r="J219" s="443">
        <v>21721</v>
      </c>
      <c r="K219" s="442">
        <v>18319</v>
      </c>
      <c r="L219" s="442">
        <v>3402</v>
      </c>
      <c r="M219" s="442">
        <v>990</v>
      </c>
      <c r="N219" s="461">
        <v>582708</v>
      </c>
      <c r="O219" s="534">
        <f t="shared" si="6"/>
        <v>6.0421343108383617E-2</v>
      </c>
      <c r="P219" s="535">
        <f t="shared" si="5"/>
        <v>4.890270941878265E-2</v>
      </c>
    </row>
    <row r="220" spans="2:16" ht="12">
      <c r="B220" s="242" t="s">
        <v>85</v>
      </c>
      <c r="C220" s="451" t="s">
        <v>985</v>
      </c>
      <c r="D220" s="442">
        <v>824</v>
      </c>
      <c r="E220" s="443">
        <v>0</v>
      </c>
      <c r="F220" s="443">
        <v>0</v>
      </c>
      <c r="G220" s="443">
        <v>824</v>
      </c>
      <c r="H220" s="443">
        <v>68</v>
      </c>
      <c r="I220" s="443">
        <v>756</v>
      </c>
      <c r="J220" s="443">
        <v>749</v>
      </c>
      <c r="K220" s="442">
        <v>590</v>
      </c>
      <c r="L220" s="442">
        <v>159</v>
      </c>
      <c r="M220" s="442">
        <v>7</v>
      </c>
      <c r="N220" s="461">
        <v>121531</v>
      </c>
      <c r="O220" s="534">
        <f t="shared" si="6"/>
        <v>6.7801630859616064E-3</v>
      </c>
      <c r="P220" s="535">
        <f t="shared" si="5"/>
        <v>6.7801630859616064E-3</v>
      </c>
    </row>
    <row r="221" spans="2:16" ht="12">
      <c r="B221" s="242" t="s">
        <v>87</v>
      </c>
      <c r="C221" s="451" t="s">
        <v>325</v>
      </c>
      <c r="D221" s="442">
        <v>1275</v>
      </c>
      <c r="E221" s="443">
        <v>0</v>
      </c>
      <c r="F221" s="443">
        <v>0</v>
      </c>
      <c r="G221" s="443">
        <v>1275</v>
      </c>
      <c r="H221" s="443">
        <v>7</v>
      </c>
      <c r="I221" s="443">
        <v>1268</v>
      </c>
      <c r="J221" s="443">
        <v>1266</v>
      </c>
      <c r="K221" s="442">
        <v>994</v>
      </c>
      <c r="L221" s="442">
        <v>272</v>
      </c>
      <c r="M221" s="442">
        <v>2</v>
      </c>
      <c r="N221" s="461">
        <v>58497</v>
      </c>
      <c r="O221" s="534">
        <f t="shared" si="6"/>
        <v>2.1795989537925022E-2</v>
      </c>
      <c r="P221" s="535">
        <f t="shared" si="5"/>
        <v>2.1795989537925022E-2</v>
      </c>
    </row>
    <row r="222" spans="2:16" ht="12">
      <c r="B222" s="242" t="s">
        <v>88</v>
      </c>
      <c r="C222" s="451" t="s">
        <v>327</v>
      </c>
      <c r="D222" s="442">
        <v>3357</v>
      </c>
      <c r="E222" s="443">
        <v>60</v>
      </c>
      <c r="F222" s="443">
        <v>13</v>
      </c>
      <c r="G222" s="443">
        <v>3284</v>
      </c>
      <c r="H222" s="443">
        <v>355</v>
      </c>
      <c r="I222" s="443">
        <v>2929</v>
      </c>
      <c r="J222" s="443">
        <v>2818</v>
      </c>
      <c r="K222" s="442">
        <v>1112</v>
      </c>
      <c r="L222" s="442">
        <v>1706</v>
      </c>
      <c r="M222" s="442">
        <v>111</v>
      </c>
      <c r="N222" s="461">
        <v>72532</v>
      </c>
      <c r="O222" s="534">
        <f t="shared" si="6"/>
        <v>4.6283019908454202E-2</v>
      </c>
      <c r="P222" s="535">
        <f t="shared" si="5"/>
        <v>4.5276567583962937E-2</v>
      </c>
    </row>
    <row r="223" spans="2:16" ht="12">
      <c r="B223" s="242" t="s">
        <v>89</v>
      </c>
      <c r="C223" s="451" t="s">
        <v>37</v>
      </c>
      <c r="D223" s="442">
        <v>98360</v>
      </c>
      <c r="E223" s="443">
        <v>5249</v>
      </c>
      <c r="F223" s="443">
        <v>2007</v>
      </c>
      <c r="G223" s="443">
        <v>91104</v>
      </c>
      <c r="H223" s="443">
        <v>5699</v>
      </c>
      <c r="I223" s="443">
        <v>85405</v>
      </c>
      <c r="J223" s="443">
        <v>81283</v>
      </c>
      <c r="K223" s="442">
        <v>34693</v>
      </c>
      <c r="L223" s="442">
        <v>46590</v>
      </c>
      <c r="M223" s="442">
        <v>4122</v>
      </c>
      <c r="N223" s="461">
        <v>636400</v>
      </c>
      <c r="O223" s="534">
        <f t="shared" si="6"/>
        <v>0.15455688246385921</v>
      </c>
      <c r="P223" s="535">
        <f t="shared" si="5"/>
        <v>0.14315524827152734</v>
      </c>
    </row>
    <row r="224" spans="2:16" ht="12">
      <c r="B224" s="242" t="s">
        <v>91</v>
      </c>
      <c r="C224" s="451" t="s">
        <v>581</v>
      </c>
      <c r="D224" s="442">
        <v>15814</v>
      </c>
      <c r="E224" s="443">
        <v>72</v>
      </c>
      <c r="F224" s="443">
        <v>19</v>
      </c>
      <c r="G224" s="443">
        <v>15723</v>
      </c>
      <c r="H224" s="443">
        <v>490</v>
      </c>
      <c r="I224" s="443">
        <v>15233</v>
      </c>
      <c r="J224" s="443">
        <v>15146</v>
      </c>
      <c r="K224" s="442">
        <v>11323</v>
      </c>
      <c r="L224" s="442">
        <v>3823</v>
      </c>
      <c r="M224" s="442">
        <v>87</v>
      </c>
      <c r="N224" s="461">
        <v>304413</v>
      </c>
      <c r="O224" s="534">
        <f t="shared" si="6"/>
        <v>5.1949161172486061E-2</v>
      </c>
      <c r="P224" s="535">
        <f t="shared" si="5"/>
        <v>5.1650225187491995E-2</v>
      </c>
    </row>
    <row r="225" spans="2:16" ht="12">
      <c r="B225" s="242" t="s">
        <v>92</v>
      </c>
      <c r="C225" s="451" t="s">
        <v>40</v>
      </c>
      <c r="D225" s="442">
        <v>8342</v>
      </c>
      <c r="E225" s="443">
        <v>1052</v>
      </c>
      <c r="F225" s="443">
        <v>226</v>
      </c>
      <c r="G225" s="443">
        <v>7064</v>
      </c>
      <c r="H225" s="443">
        <v>2424</v>
      </c>
      <c r="I225" s="443">
        <v>4640</v>
      </c>
      <c r="J225" s="443">
        <v>4534</v>
      </c>
      <c r="K225" s="442">
        <v>2763</v>
      </c>
      <c r="L225" s="442">
        <v>1771</v>
      </c>
      <c r="M225" s="442">
        <v>106</v>
      </c>
      <c r="N225" s="461">
        <v>806717</v>
      </c>
      <c r="O225" s="534">
        <f t="shared" si="6"/>
        <v>1.0340677089983229E-2</v>
      </c>
      <c r="P225" s="535">
        <f t="shared" si="5"/>
        <v>8.7564784180821781E-3</v>
      </c>
    </row>
    <row r="226" spans="2:16" ht="12">
      <c r="B226" s="242" t="s">
        <v>93</v>
      </c>
      <c r="C226" s="451" t="s">
        <v>582</v>
      </c>
      <c r="D226" s="442">
        <v>29144</v>
      </c>
      <c r="E226" s="443">
        <v>643</v>
      </c>
      <c r="F226" s="443">
        <v>119</v>
      </c>
      <c r="G226" s="443">
        <v>28382</v>
      </c>
      <c r="H226" s="443">
        <v>994</v>
      </c>
      <c r="I226" s="443">
        <v>27388</v>
      </c>
      <c r="J226" s="443">
        <v>27078</v>
      </c>
      <c r="K226" s="442">
        <v>18149</v>
      </c>
      <c r="L226" s="442">
        <v>8929</v>
      </c>
      <c r="M226" s="442">
        <v>310</v>
      </c>
      <c r="N226" s="461">
        <v>431790</v>
      </c>
      <c r="O226" s="534">
        <f t="shared" si="6"/>
        <v>6.7495773408369805E-2</v>
      </c>
      <c r="P226" s="535">
        <f t="shared" si="5"/>
        <v>6.5731026656476524E-2</v>
      </c>
    </row>
    <row r="227" spans="2:16" ht="12">
      <c r="B227" s="242" t="s">
        <v>94</v>
      </c>
      <c r="C227" s="451" t="s">
        <v>494</v>
      </c>
      <c r="D227" s="442">
        <v>5945</v>
      </c>
      <c r="E227" s="443">
        <v>426</v>
      </c>
      <c r="F227" s="443">
        <v>16</v>
      </c>
      <c r="G227" s="443">
        <v>5503</v>
      </c>
      <c r="H227" s="443">
        <v>437</v>
      </c>
      <c r="I227" s="443">
        <v>5066</v>
      </c>
      <c r="J227" s="443">
        <v>5028</v>
      </c>
      <c r="K227" s="442">
        <v>3407</v>
      </c>
      <c r="L227" s="442">
        <v>1621</v>
      </c>
      <c r="M227" s="442">
        <v>38</v>
      </c>
      <c r="N227" s="461">
        <v>221588</v>
      </c>
      <c r="O227" s="534">
        <f t="shared" si="6"/>
        <v>2.6829070166254489E-2</v>
      </c>
      <c r="P227" s="535">
        <f t="shared" si="5"/>
        <v>2.4834377312850875E-2</v>
      </c>
    </row>
    <row r="228" spans="2:16" ht="12">
      <c r="B228" s="242" t="s">
        <v>95</v>
      </c>
      <c r="C228" s="451" t="s">
        <v>44</v>
      </c>
      <c r="D228" s="442">
        <v>20037</v>
      </c>
      <c r="E228" s="443">
        <v>0</v>
      </c>
      <c r="F228" s="443">
        <v>0</v>
      </c>
      <c r="G228" s="443">
        <v>20037</v>
      </c>
      <c r="H228" s="443">
        <v>0</v>
      </c>
      <c r="I228" s="443">
        <v>20037</v>
      </c>
      <c r="J228" s="443">
        <v>20032</v>
      </c>
      <c r="K228" s="442">
        <v>15371</v>
      </c>
      <c r="L228" s="442">
        <v>4661</v>
      </c>
      <c r="M228" s="442">
        <v>5</v>
      </c>
      <c r="N228" s="461">
        <v>378845</v>
      </c>
      <c r="O228" s="534">
        <f t="shared" si="6"/>
        <v>5.2889704232601725E-2</v>
      </c>
      <c r="P228" s="535">
        <f t="shared" si="5"/>
        <v>5.2889704232601725E-2</v>
      </c>
    </row>
    <row r="229" spans="2:16" ht="12">
      <c r="B229" s="242" t="s">
        <v>96</v>
      </c>
      <c r="C229" s="451" t="s">
        <v>583</v>
      </c>
      <c r="D229" s="442">
        <v>39282</v>
      </c>
      <c r="E229" s="443">
        <v>1597</v>
      </c>
      <c r="F229" s="443">
        <v>171</v>
      </c>
      <c r="G229" s="443">
        <v>37514</v>
      </c>
      <c r="H229" s="443">
        <v>402</v>
      </c>
      <c r="I229" s="443">
        <v>37112</v>
      </c>
      <c r="J229" s="443">
        <v>34291</v>
      </c>
      <c r="K229" s="442">
        <v>22081</v>
      </c>
      <c r="L229" s="442">
        <v>12210</v>
      </c>
      <c r="M229" s="442">
        <v>2821</v>
      </c>
      <c r="N229" s="461">
        <v>564268</v>
      </c>
      <c r="O229" s="534">
        <f t="shared" si="6"/>
        <v>6.9615856295235604E-2</v>
      </c>
      <c r="P229" s="535">
        <f t="shared" si="5"/>
        <v>6.648259337761489E-2</v>
      </c>
    </row>
    <row r="230" spans="2:16" ht="12">
      <c r="B230" s="242" t="s">
        <v>97</v>
      </c>
      <c r="C230" s="451" t="s">
        <v>584</v>
      </c>
      <c r="D230" s="442">
        <v>86752</v>
      </c>
      <c r="E230" s="443">
        <v>2479</v>
      </c>
      <c r="F230" s="443">
        <v>322</v>
      </c>
      <c r="G230" s="443">
        <v>83951</v>
      </c>
      <c r="H230" s="443">
        <v>2633</v>
      </c>
      <c r="I230" s="443">
        <v>81318</v>
      </c>
      <c r="J230" s="443">
        <v>79022</v>
      </c>
      <c r="K230" s="442">
        <v>46484</v>
      </c>
      <c r="L230" s="442">
        <v>32538</v>
      </c>
      <c r="M230" s="442">
        <v>2296</v>
      </c>
      <c r="N230" s="461">
        <v>685516</v>
      </c>
      <c r="O230" s="534">
        <f t="shared" si="6"/>
        <v>0.1265499273539932</v>
      </c>
      <c r="P230" s="535">
        <f t="shared" si="5"/>
        <v>0.12246395416007795</v>
      </c>
    </row>
    <row r="231" spans="2:16" ht="12">
      <c r="B231" s="242" t="s">
        <v>98</v>
      </c>
      <c r="C231" s="451" t="s">
        <v>960</v>
      </c>
      <c r="D231" s="442">
        <v>22396</v>
      </c>
      <c r="E231" s="443">
        <v>178</v>
      </c>
      <c r="F231" s="443">
        <v>45</v>
      </c>
      <c r="G231" s="443">
        <v>22173</v>
      </c>
      <c r="H231" s="443">
        <v>1378</v>
      </c>
      <c r="I231" s="443">
        <v>20795</v>
      </c>
      <c r="J231" s="443">
        <v>20139</v>
      </c>
      <c r="K231" s="442">
        <v>8258</v>
      </c>
      <c r="L231" s="442">
        <v>11881</v>
      </c>
      <c r="M231" s="442">
        <v>656</v>
      </c>
      <c r="N231" s="461">
        <v>79666</v>
      </c>
      <c r="O231" s="534">
        <f t="shared" si="6"/>
        <v>0.28112369141164362</v>
      </c>
      <c r="P231" s="535">
        <f t="shared" si="5"/>
        <v>0.27832450480757159</v>
      </c>
    </row>
    <row r="232" spans="2:16" ht="12">
      <c r="B232" s="242" t="s">
        <v>497</v>
      </c>
      <c r="C232" s="451" t="s">
        <v>585</v>
      </c>
      <c r="D232" s="608">
        <v>34281</v>
      </c>
      <c r="E232" s="443">
        <v>4361</v>
      </c>
      <c r="F232" s="443">
        <v>789</v>
      </c>
      <c r="G232" s="443">
        <v>29131</v>
      </c>
      <c r="H232" s="443">
        <v>3776</v>
      </c>
      <c r="I232" s="443">
        <v>25355</v>
      </c>
      <c r="J232" s="443">
        <v>24421</v>
      </c>
      <c r="K232" s="442">
        <v>13179</v>
      </c>
      <c r="L232" s="442">
        <v>11242</v>
      </c>
      <c r="M232" s="442">
        <v>934</v>
      </c>
      <c r="N232" s="461">
        <v>449518</v>
      </c>
      <c r="O232" s="534">
        <f t="shared" si="6"/>
        <v>7.6261684737874785E-2</v>
      </c>
      <c r="P232" s="535">
        <f t="shared" si="5"/>
        <v>6.4804968877775745E-2</v>
      </c>
    </row>
    <row r="233" spans="2:16" ht="12">
      <c r="B233" s="242" t="s">
        <v>499</v>
      </c>
      <c r="C233" s="451" t="s">
        <v>586</v>
      </c>
      <c r="D233" s="608">
        <v>69224</v>
      </c>
      <c r="E233" s="443">
        <v>7121</v>
      </c>
      <c r="F233" s="443">
        <v>1568</v>
      </c>
      <c r="G233" s="443">
        <v>60535</v>
      </c>
      <c r="H233" s="443">
        <v>2083</v>
      </c>
      <c r="I233" s="443">
        <v>58452</v>
      </c>
      <c r="J233" s="443">
        <v>55509</v>
      </c>
      <c r="K233" s="442">
        <v>14416</v>
      </c>
      <c r="L233" s="442">
        <v>41093</v>
      </c>
      <c r="M233" s="442">
        <v>2943</v>
      </c>
      <c r="N233" s="461">
        <v>458779</v>
      </c>
      <c r="O233" s="534">
        <f t="shared" si="6"/>
        <v>0.15088746433467967</v>
      </c>
      <c r="P233" s="535">
        <f t="shared" si="5"/>
        <v>0.13194806213885116</v>
      </c>
    </row>
    <row r="234" spans="2:16" ht="12">
      <c r="B234" s="242" t="s">
        <v>500</v>
      </c>
      <c r="C234" s="451" t="s">
        <v>51</v>
      </c>
      <c r="D234" s="608">
        <v>0</v>
      </c>
      <c r="E234" s="443">
        <v>0</v>
      </c>
      <c r="F234" s="443">
        <v>0</v>
      </c>
      <c r="G234" s="443">
        <v>0</v>
      </c>
      <c r="H234" s="443">
        <v>0</v>
      </c>
      <c r="I234" s="443">
        <v>0</v>
      </c>
      <c r="J234" s="443">
        <v>0</v>
      </c>
      <c r="K234" s="442">
        <v>0</v>
      </c>
      <c r="L234" s="442">
        <v>0</v>
      </c>
      <c r="M234" s="442">
        <v>0</v>
      </c>
      <c r="N234" s="461">
        <v>16795</v>
      </c>
      <c r="O234" s="534">
        <f t="shared" si="6"/>
        <v>0</v>
      </c>
      <c r="P234" s="535">
        <f t="shared" si="5"/>
        <v>0</v>
      </c>
    </row>
    <row r="235" spans="2:16" ht="12">
      <c r="B235" s="242" t="s">
        <v>501</v>
      </c>
      <c r="C235" s="453" t="s">
        <v>52</v>
      </c>
      <c r="D235" s="444">
        <v>97</v>
      </c>
      <c r="E235" s="445">
        <v>2</v>
      </c>
      <c r="F235" s="445">
        <v>0</v>
      </c>
      <c r="G235" s="445">
        <v>95</v>
      </c>
      <c r="H235" s="445">
        <v>2</v>
      </c>
      <c r="I235" s="445">
        <v>93</v>
      </c>
      <c r="J235" s="445">
        <v>91</v>
      </c>
      <c r="K235" s="459">
        <v>35</v>
      </c>
      <c r="L235" s="459">
        <v>56</v>
      </c>
      <c r="M235" s="459">
        <v>2</v>
      </c>
      <c r="N235" s="462">
        <v>56610</v>
      </c>
      <c r="O235" s="536">
        <f t="shared" si="6"/>
        <v>1.7134781840664193E-3</v>
      </c>
      <c r="P235" s="537">
        <f t="shared" si="5"/>
        <v>1.6781487369722664E-3</v>
      </c>
    </row>
    <row r="236" spans="2:16" ht="12.5" thickBot="1">
      <c r="B236" s="446"/>
      <c r="C236" s="447" t="s">
        <v>600</v>
      </c>
      <c r="D236" s="448">
        <v>662762</v>
      </c>
      <c r="E236" s="449">
        <v>40393</v>
      </c>
      <c r="F236" s="449">
        <v>12304</v>
      </c>
      <c r="G236" s="449">
        <v>610065</v>
      </c>
      <c r="H236" s="449">
        <v>34484</v>
      </c>
      <c r="I236" s="449">
        <v>575581</v>
      </c>
      <c r="J236" s="449">
        <v>557303</v>
      </c>
      <c r="K236" s="460">
        <v>332268</v>
      </c>
      <c r="L236" s="460">
        <v>225035</v>
      </c>
      <c r="M236" s="460">
        <v>18278</v>
      </c>
      <c r="N236" s="463">
        <v>13398681</v>
      </c>
      <c r="O236" s="538">
        <f t="shared" si="6"/>
        <v>4.9464719698901705E-2</v>
      </c>
      <c r="P236" s="539">
        <f t="shared" si="5"/>
        <v>4.5531720622350814E-2</v>
      </c>
    </row>
  </sheetData>
  <sheetProtection sheet="1" objects="1" scenarios="1"/>
  <mergeCells count="198">
    <mergeCell ref="C15:D15"/>
    <mergeCell ref="BE19:BE20"/>
    <mergeCell ref="AI20:AI22"/>
    <mergeCell ref="T20:T22"/>
    <mergeCell ref="AK76:AK78"/>
    <mergeCell ref="AL76:AL78"/>
    <mergeCell ref="AM76:AM78"/>
    <mergeCell ref="AN76:AN78"/>
    <mergeCell ref="Z20:Z22"/>
    <mergeCell ref="AA20:AA22"/>
    <mergeCell ref="AB20:AB22"/>
    <mergeCell ref="AC20:AC22"/>
    <mergeCell ref="AD20:AD22"/>
    <mergeCell ref="U20:U22"/>
    <mergeCell ref="V20:V22"/>
    <mergeCell ref="W20:W22"/>
    <mergeCell ref="X20:X22"/>
    <mergeCell ref="Y20:Y22"/>
    <mergeCell ref="AJ20:AJ22"/>
    <mergeCell ref="AK20:AK22"/>
    <mergeCell ref="AL20:AL22"/>
    <mergeCell ref="AM20:AM22"/>
    <mergeCell ref="AN20:AN22"/>
    <mergeCell ref="AE20:AE22"/>
    <mergeCell ref="AF20:AF22"/>
    <mergeCell ref="AG20:AG22"/>
    <mergeCell ref="AH20:AH22"/>
    <mergeCell ref="G20:G22"/>
    <mergeCell ref="H20:H22"/>
    <mergeCell ref="I20:I22"/>
    <mergeCell ref="J20:J22"/>
    <mergeCell ref="K20:K22"/>
    <mergeCell ref="L20:L22"/>
    <mergeCell ref="P20:P22"/>
    <mergeCell ref="Q20:Q22"/>
    <mergeCell ref="R20:R22"/>
    <mergeCell ref="M20:M22"/>
    <mergeCell ref="N20:N22"/>
    <mergeCell ref="O20:O22"/>
    <mergeCell ref="S20:S22"/>
    <mergeCell ref="AF76:AF78"/>
    <mergeCell ref="AG76:AG78"/>
    <mergeCell ref="AH76:AH78"/>
    <mergeCell ref="AI76:AI78"/>
    <mergeCell ref="AJ76:AJ78"/>
    <mergeCell ref="AA76:AA78"/>
    <mergeCell ref="AB76:AB78"/>
    <mergeCell ref="AC76:AC78"/>
    <mergeCell ref="AD76:AD78"/>
    <mergeCell ref="AE76:AE78"/>
    <mergeCell ref="W76:W78"/>
    <mergeCell ref="X76:X78"/>
    <mergeCell ref="Y76:Y78"/>
    <mergeCell ref="Z76:Z78"/>
    <mergeCell ref="Q76:Q78"/>
    <mergeCell ref="R76:R78"/>
    <mergeCell ref="S76:S78"/>
    <mergeCell ref="T76:T78"/>
    <mergeCell ref="U76:U78"/>
    <mergeCell ref="AM132:AM134"/>
    <mergeCell ref="AN132:AN134"/>
    <mergeCell ref="D76:D78"/>
    <mergeCell ref="E76:E78"/>
    <mergeCell ref="F76:F78"/>
    <mergeCell ref="G76:G78"/>
    <mergeCell ref="H76:H78"/>
    <mergeCell ref="I76:I78"/>
    <mergeCell ref="J76:J78"/>
    <mergeCell ref="K76:K78"/>
    <mergeCell ref="L76:L78"/>
    <mergeCell ref="M76:M78"/>
    <mergeCell ref="N76:N78"/>
    <mergeCell ref="O76:O78"/>
    <mergeCell ref="P76:P78"/>
    <mergeCell ref="AG132:AG134"/>
    <mergeCell ref="AH132:AH134"/>
    <mergeCell ref="AI132:AI134"/>
    <mergeCell ref="AJ132:AJ134"/>
    <mergeCell ref="AK132:AK134"/>
    <mergeCell ref="AB132:AB134"/>
    <mergeCell ref="AC132:AC134"/>
    <mergeCell ref="AD132:AD134"/>
    <mergeCell ref="V76:V78"/>
    <mergeCell ref="B193:C198"/>
    <mergeCell ref="K197:K198"/>
    <mergeCell ref="L197:L198"/>
    <mergeCell ref="N193:N196"/>
    <mergeCell ref="BB18:BC18"/>
    <mergeCell ref="F179:F181"/>
    <mergeCell ref="BC20:BC23"/>
    <mergeCell ref="AZ20:AZ23"/>
    <mergeCell ref="BB20:BB23"/>
    <mergeCell ref="BA76:BA78"/>
    <mergeCell ref="BB76:BB78"/>
    <mergeCell ref="AY20:AY23"/>
    <mergeCell ref="BA132:BA134"/>
    <mergeCell ref="BB132:BB134"/>
    <mergeCell ref="C186:I187"/>
    <mergeCell ref="M132:M134"/>
    <mergeCell ref="N132:N134"/>
    <mergeCell ref="O132:O134"/>
    <mergeCell ref="P132:P134"/>
    <mergeCell ref="Q132:Q134"/>
    <mergeCell ref="H132:H134"/>
    <mergeCell ref="I132:I134"/>
    <mergeCell ref="J132:J134"/>
    <mergeCell ref="K132:K134"/>
    <mergeCell ref="AQ132:AQ134"/>
    <mergeCell ref="AR132:AR134"/>
    <mergeCell ref="AS132:AS134"/>
    <mergeCell ref="AO132:AO134"/>
    <mergeCell ref="AP132:AP134"/>
    <mergeCell ref="G132:G134"/>
    <mergeCell ref="O193:O196"/>
    <mergeCell ref="P193:P196"/>
    <mergeCell ref="L185:N185"/>
    <mergeCell ref="G194:G195"/>
    <mergeCell ref="L132:L134"/>
    <mergeCell ref="AE132:AE134"/>
    <mergeCell ref="AF132:AF134"/>
    <mergeCell ref="W132:W134"/>
    <mergeCell ref="X132:X134"/>
    <mergeCell ref="Y132:Y134"/>
    <mergeCell ref="Z132:Z134"/>
    <mergeCell ref="AA132:AA134"/>
    <mergeCell ref="R132:R134"/>
    <mergeCell ref="S132:S134"/>
    <mergeCell ref="T132:T134"/>
    <mergeCell ref="U132:U134"/>
    <mergeCell ref="V132:V134"/>
    <mergeCell ref="AL132:AL134"/>
    <mergeCell ref="AX20:AX23"/>
    <mergeCell ref="AT20:AT23"/>
    <mergeCell ref="AO20:AO23"/>
    <mergeCell ref="AP20:AP23"/>
    <mergeCell ref="AQ20:AQ23"/>
    <mergeCell ref="AR20:AR23"/>
    <mergeCell ref="AW76:AW78"/>
    <mergeCell ref="AX76:AX78"/>
    <mergeCell ref="AS20:AS23"/>
    <mergeCell ref="BE21:BE23"/>
    <mergeCell ref="BF12:BH12"/>
    <mergeCell ref="G179:G181"/>
    <mergeCell ref="H179:H181"/>
    <mergeCell ref="I179:I181"/>
    <mergeCell ref="AV20:AV23"/>
    <mergeCell ref="AU20:AU23"/>
    <mergeCell ref="AY76:AY78"/>
    <mergeCell ref="BA20:BA23"/>
    <mergeCell ref="AZ76:AZ78"/>
    <mergeCell ref="AO76:AO78"/>
    <mergeCell ref="AP76:AP78"/>
    <mergeCell ref="AQ76:AQ78"/>
    <mergeCell ref="BH21:BH23"/>
    <mergeCell ref="BF21:BF22"/>
    <mergeCell ref="AR76:AR78"/>
    <mergeCell ref="AS76:AS78"/>
    <mergeCell ref="BC76:BC78"/>
    <mergeCell ref="BE77:BE78"/>
    <mergeCell ref="BF77:BF78"/>
    <mergeCell ref="AT76:AT78"/>
    <mergeCell ref="AU76:AU78"/>
    <mergeCell ref="AV76:AV78"/>
    <mergeCell ref="AW20:AW23"/>
    <mergeCell ref="BF133:BF134"/>
    <mergeCell ref="AT132:AT134"/>
    <mergeCell ref="AU132:AU134"/>
    <mergeCell ref="AV132:AV134"/>
    <mergeCell ref="AW132:AW134"/>
    <mergeCell ref="AX132:AX134"/>
    <mergeCell ref="AY132:AY134"/>
    <mergeCell ref="BC132:BC134"/>
    <mergeCell ref="BE133:BE134"/>
    <mergeCell ref="AZ132:AZ134"/>
    <mergeCell ref="B2:C3"/>
    <mergeCell ref="D71:F71"/>
    <mergeCell ref="D174:F174"/>
    <mergeCell ref="C13:D13"/>
    <mergeCell ref="C9:D9"/>
    <mergeCell ref="D127:F127"/>
    <mergeCell ref="C179:C181"/>
    <mergeCell ref="D132:D134"/>
    <mergeCell ref="E132:E134"/>
    <mergeCell ref="F132:F134"/>
    <mergeCell ref="C8:D8"/>
    <mergeCell ref="D179:D181"/>
    <mergeCell ref="E179:E181"/>
    <mergeCell ref="B19:C23"/>
    <mergeCell ref="B75:C78"/>
    <mergeCell ref="B131:C134"/>
    <mergeCell ref="D20:D22"/>
    <mergeCell ref="E20:E22"/>
    <mergeCell ref="F20:F22"/>
    <mergeCell ref="C7:D7"/>
    <mergeCell ref="C10:D10"/>
    <mergeCell ref="C11:D11"/>
    <mergeCell ref="C12:D12"/>
    <mergeCell ref="C14:D14"/>
  </mergeCells>
  <phoneticPr fontId="2"/>
  <hyperlinks>
    <hyperlink ref="C13:D13" location="④係数!BI12:BI61" display="係数Ｇ　民間消費支出構成" xr:uid="{00000000-0004-0000-0400-000000000000}"/>
    <hyperlink ref="C8:D8" location="④係数!A123:A128" display="係数Ｂ　粗付加価値率" xr:uid="{00000000-0004-0000-0400-000001000000}"/>
    <hyperlink ref="C10" location="④係数!A75:A107" display="係数Ｄ　投入係数" xr:uid="{00000000-0004-0000-0400-000002000000}"/>
    <hyperlink ref="D71:E71" location="④係数!A2" display="↑シートのトップへ戻る" xr:uid="{00000000-0004-0000-0400-000003000000}"/>
    <hyperlink ref="D127:F127" location="④係数!A2" display="↑シートのトップへ戻る" xr:uid="{00000000-0004-0000-0400-000004000000}"/>
    <hyperlink ref="C9:D9" location="④係数!A108:A128" display="係数Ｃ　雇用者所得率" xr:uid="{00000000-0004-0000-0400-000005000000}"/>
    <hyperlink ref="C11" location="④係数!A129:A160" display="係数Ｅ　逆行列係数(開放型)" xr:uid="{00000000-0004-0000-0400-000006000000}"/>
    <hyperlink ref="D174:F174" location="④係数!A2" display="↑シートのトップへ戻る" xr:uid="{00000000-0004-0000-0400-000007000000}"/>
    <hyperlink ref="BF12:BH12" location="④係数!A2" display="←シートのトップへ戻る" xr:uid="{00000000-0004-0000-0400-000008000000}"/>
    <hyperlink ref="C7" location="④係数!BG12:BI58" display="係数Ａ　自給率" xr:uid="{00000000-0004-0000-0400-000009000000}"/>
    <hyperlink ref="C12:E12" location="④係数!A172:A192" display="係数Ｆ　消費転換係数" xr:uid="{00000000-0004-0000-0400-00000A000000}"/>
    <hyperlink ref="L185:N185" location="④係数!A2" display="↑シートのトップへ戻る" xr:uid="{00000000-0004-0000-0400-00000B000000}"/>
    <hyperlink ref="C14:D14" location="④係数!L175" display="係数Ｈ　就業係数･雇用係数" xr:uid="{00000000-0004-0000-0400-00000C000000}"/>
    <hyperlink ref="C14" location="④係数!O185:P236" display="係数Ｈ　就業係数" xr:uid="{00000000-0004-0000-0400-00000D000000}"/>
    <hyperlink ref="C15" location="④係数!O185:P236" display="係数Ｉ　雇用係数" xr:uid="{00000000-0004-0000-0400-00000E000000}"/>
    <hyperlink ref="C12:D12" location="④係数!A172:A202" display="係数Ｆ　消費転換係数" xr:uid="{00000000-0004-0000-0400-00000F000000}"/>
  </hyperlinks>
  <pageMargins left="0.55118110236220474" right="0.19685039370078741" top="0.74803149606299213" bottom="0.74803149606299213" header="0.31496062992125984" footer="0.31496062992125984"/>
  <pageSetup paperSize="9" scale="67" fitToWidth="2" fitToHeight="2" orientation="landscape" r:id="rId1"/>
  <headerFooter>
    <oddHeader>&amp;L&amp;"ＭＳ ゴシック,標準"&amp;F&amp;C&amp;"ＭＳ ゴシック,標準"&amp;A&amp;R&amp;"ＭＳ ゴシック,標準"&amp;D_&amp;T</oddHeader>
  </headerFooter>
  <ignoredErrors>
    <ignoredError sqref="B24:B57 B58:B69 D19:AH19 AI19:AU19" numberStoredAsText="1"/>
  </ignoredErrors>
  <drawing r:id="rId2"/>
  <legacyDrawing r:id="rId3"/>
  <oleObjects>
    <mc:AlternateContent xmlns:mc="http://schemas.openxmlformats.org/markup-compatibility/2006">
      <mc:Choice Requires="x14">
        <oleObject progId="Equation.3" shapeId="23557" r:id="rId4">
          <objectPr defaultSize="0" autoPict="0" r:id="rId5">
            <anchor moveWithCells="1">
              <from>
                <xdr:col>3</xdr:col>
                <xdr:colOff>190500</xdr:colOff>
                <xdr:row>127</xdr:row>
                <xdr:rowOff>88900</xdr:rowOff>
              </from>
              <to>
                <xdr:col>5</xdr:col>
                <xdr:colOff>209550</xdr:colOff>
                <xdr:row>129</xdr:row>
                <xdr:rowOff>31750</xdr:rowOff>
              </to>
            </anchor>
          </objectPr>
        </oleObject>
      </mc:Choice>
      <mc:Fallback>
        <oleObject progId="Equation.3" shapeId="23557"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2:F413"/>
  <sheetViews>
    <sheetView showGridLines="0" zoomScaleNormal="100" zoomScaleSheetLayoutView="75" workbookViewId="0">
      <pane xSplit="3" ySplit="5" topLeftCell="D6" activePane="bottomRight" state="frozen"/>
      <selection pane="topRight" activeCell="D1" sqref="D1"/>
      <selection pane="bottomLeft" activeCell="A6" sqref="A6"/>
      <selection pane="bottomRight"/>
    </sheetView>
  </sheetViews>
  <sheetFormatPr defaultColWidth="9.33203125" defaultRowHeight="12"/>
  <cols>
    <col min="1" max="1" width="1.77734375" style="84" customWidth="1"/>
    <col min="2" max="2" width="4.33203125" style="88" bestFit="1" customWidth="1"/>
    <col min="3" max="3" width="20.77734375" style="89" customWidth="1"/>
    <col min="4" max="4" width="27.33203125" style="84" customWidth="1"/>
    <col min="5" max="5" width="32.44140625" style="84" customWidth="1"/>
    <col min="6" max="6" width="35.6640625" style="84" customWidth="1"/>
    <col min="7" max="12" width="9.33203125" style="84"/>
    <col min="13" max="13" width="9.33203125" style="84" customWidth="1"/>
    <col min="14" max="16384" width="9.33203125" style="84"/>
  </cols>
  <sheetData>
    <row r="2" spans="2:6">
      <c r="B2" s="882" t="s">
        <v>368</v>
      </c>
      <c r="C2" s="882"/>
    </row>
    <row r="3" spans="2:6">
      <c r="B3" s="882"/>
      <c r="C3" s="882"/>
    </row>
    <row r="4" spans="2:6" ht="12.5" thickBot="1">
      <c r="D4" s="1075" t="s">
        <v>970</v>
      </c>
      <c r="E4" s="1075"/>
      <c r="F4" s="1075"/>
    </row>
    <row r="5" spans="2:6" ht="12.5" thickBot="1">
      <c r="B5" s="391"/>
      <c r="C5" s="392" t="s">
        <v>156</v>
      </c>
      <c r="D5" s="1073" t="s">
        <v>369</v>
      </c>
      <c r="E5" s="1073"/>
      <c r="F5" s="1074"/>
    </row>
    <row r="6" spans="2:6">
      <c r="B6" s="395" t="s">
        <v>0</v>
      </c>
      <c r="C6" s="396" t="s">
        <v>914</v>
      </c>
      <c r="D6" s="388" t="s">
        <v>159</v>
      </c>
      <c r="E6" s="695" t="s">
        <v>160</v>
      </c>
      <c r="F6" s="675" t="s">
        <v>971</v>
      </c>
    </row>
    <row r="7" spans="2:6" ht="12.75" customHeight="1">
      <c r="B7" s="397"/>
      <c r="C7" s="640"/>
      <c r="D7" s="638"/>
      <c r="E7" s="696"/>
      <c r="F7" s="676" t="s">
        <v>972</v>
      </c>
    </row>
    <row r="8" spans="2:6">
      <c r="B8" s="397"/>
      <c r="C8" s="640"/>
      <c r="D8" s="638"/>
      <c r="E8" s="697" t="s">
        <v>677</v>
      </c>
      <c r="F8" s="389" t="s">
        <v>161</v>
      </c>
    </row>
    <row r="9" spans="2:6">
      <c r="B9" s="397"/>
      <c r="C9" s="640"/>
      <c r="D9" s="638"/>
      <c r="E9" s="698"/>
      <c r="F9" s="677" t="s">
        <v>162</v>
      </c>
    </row>
    <row r="10" spans="2:6">
      <c r="B10" s="397"/>
      <c r="C10" s="640"/>
      <c r="D10" s="638"/>
      <c r="E10" s="697" t="s">
        <v>163</v>
      </c>
      <c r="F10" s="678" t="s">
        <v>163</v>
      </c>
    </row>
    <row r="11" spans="2:6">
      <c r="B11" s="397"/>
      <c r="C11" s="640"/>
      <c r="D11" s="638"/>
      <c r="E11" s="697" t="s">
        <v>164</v>
      </c>
      <c r="F11" s="678" t="s">
        <v>164</v>
      </c>
    </row>
    <row r="12" spans="2:6">
      <c r="B12" s="397"/>
      <c r="C12" s="640"/>
      <c r="D12" s="638"/>
      <c r="E12" s="697" t="s">
        <v>165</v>
      </c>
      <c r="F12" s="389" t="s">
        <v>166</v>
      </c>
    </row>
    <row r="13" spans="2:6">
      <c r="B13" s="397"/>
      <c r="C13" s="640"/>
      <c r="D13" s="638"/>
      <c r="E13" s="698"/>
      <c r="F13" s="390" t="s">
        <v>167</v>
      </c>
    </row>
    <row r="14" spans="2:6">
      <c r="B14" s="397"/>
      <c r="C14" s="640"/>
      <c r="D14" s="638"/>
      <c r="E14" s="699"/>
      <c r="F14" s="679" t="s">
        <v>168</v>
      </c>
    </row>
    <row r="15" spans="2:6">
      <c r="B15" s="397"/>
      <c r="C15" s="640"/>
      <c r="D15" s="638"/>
      <c r="E15" s="696" t="s">
        <v>169</v>
      </c>
      <c r="F15" s="680" t="s">
        <v>170</v>
      </c>
    </row>
    <row r="16" spans="2:6">
      <c r="B16" s="397"/>
      <c r="C16" s="640"/>
      <c r="D16" s="638"/>
      <c r="E16" s="698"/>
      <c r="F16" s="390" t="s">
        <v>171</v>
      </c>
    </row>
    <row r="17" spans="2:6">
      <c r="B17" s="397"/>
      <c r="C17" s="640"/>
      <c r="D17" s="638"/>
      <c r="E17" s="698"/>
      <c r="F17" s="390" t="s">
        <v>735</v>
      </c>
    </row>
    <row r="18" spans="2:6">
      <c r="B18" s="397"/>
      <c r="C18" s="640"/>
      <c r="D18" s="638"/>
      <c r="E18" s="699"/>
      <c r="F18" s="677" t="s">
        <v>172</v>
      </c>
    </row>
    <row r="19" spans="2:6">
      <c r="B19" s="397"/>
      <c r="C19" s="640"/>
      <c r="D19" s="380" t="s">
        <v>173</v>
      </c>
      <c r="E19" s="697" t="s">
        <v>173</v>
      </c>
      <c r="F19" s="678" t="s">
        <v>174</v>
      </c>
    </row>
    <row r="20" spans="2:6">
      <c r="B20" s="397"/>
      <c r="C20" s="640"/>
      <c r="D20" s="638"/>
      <c r="E20" s="698"/>
      <c r="F20" s="390" t="s">
        <v>178</v>
      </c>
    </row>
    <row r="21" spans="2:6">
      <c r="B21" s="397"/>
      <c r="C21" s="640"/>
      <c r="D21" s="638"/>
      <c r="E21" s="698"/>
      <c r="F21" s="390" t="s">
        <v>177</v>
      </c>
    </row>
    <row r="22" spans="2:6">
      <c r="B22" s="397"/>
      <c r="C22" s="640"/>
      <c r="D22" s="638"/>
      <c r="E22" s="698"/>
      <c r="F22" s="390" t="s">
        <v>175</v>
      </c>
    </row>
    <row r="23" spans="2:6">
      <c r="B23" s="397"/>
      <c r="C23" s="640"/>
      <c r="D23" s="638"/>
      <c r="E23" s="698"/>
      <c r="F23" s="390" t="s">
        <v>176</v>
      </c>
    </row>
    <row r="24" spans="2:6">
      <c r="B24" s="397"/>
      <c r="C24" s="640"/>
      <c r="D24" s="638"/>
      <c r="E24" s="698"/>
      <c r="F24" s="677" t="s">
        <v>179</v>
      </c>
    </row>
    <row r="25" spans="2:6">
      <c r="B25" s="397"/>
      <c r="C25" s="640"/>
      <c r="D25" s="380" t="s">
        <v>616</v>
      </c>
      <c r="E25" s="697" t="s">
        <v>616</v>
      </c>
      <c r="F25" s="389" t="s">
        <v>616</v>
      </c>
    </row>
    <row r="26" spans="2:6">
      <c r="B26" s="397"/>
      <c r="C26" s="640"/>
      <c r="D26" s="380" t="s">
        <v>181</v>
      </c>
      <c r="E26" s="697" t="s">
        <v>182</v>
      </c>
      <c r="F26" s="663" t="s">
        <v>182</v>
      </c>
    </row>
    <row r="27" spans="2:6">
      <c r="B27" s="397"/>
      <c r="C27" s="640"/>
      <c r="D27" s="638"/>
      <c r="E27" s="697" t="s">
        <v>183</v>
      </c>
      <c r="F27" s="678" t="s">
        <v>183</v>
      </c>
    </row>
    <row r="28" spans="2:6">
      <c r="B28" s="397"/>
      <c r="C28" s="640"/>
      <c r="D28" s="381"/>
      <c r="E28" s="700" t="s">
        <v>184</v>
      </c>
      <c r="F28" s="663" t="s">
        <v>736</v>
      </c>
    </row>
    <row r="29" spans="2:6">
      <c r="B29" s="397"/>
      <c r="C29" s="640"/>
      <c r="D29" s="380" t="s">
        <v>185</v>
      </c>
      <c r="E29" s="697" t="s">
        <v>186</v>
      </c>
      <c r="F29" s="389" t="s">
        <v>737</v>
      </c>
    </row>
    <row r="30" spans="2:6">
      <c r="B30" s="397"/>
      <c r="C30" s="640"/>
      <c r="D30" s="638"/>
      <c r="E30" s="699"/>
      <c r="F30" s="679" t="s">
        <v>187</v>
      </c>
    </row>
    <row r="31" spans="2:6">
      <c r="B31" s="397"/>
      <c r="C31" s="640"/>
      <c r="D31" s="638"/>
      <c r="E31" s="753" t="s">
        <v>188</v>
      </c>
      <c r="F31" s="677" t="s">
        <v>188</v>
      </c>
    </row>
    <row r="32" spans="2:6">
      <c r="B32" s="397"/>
      <c r="C32" s="640"/>
      <c r="D32" s="638"/>
      <c r="E32" s="738"/>
      <c r="F32" s="678" t="s">
        <v>973</v>
      </c>
    </row>
    <row r="33" spans="2:6">
      <c r="B33" s="398" t="s">
        <v>1</v>
      </c>
      <c r="C33" s="399" t="s">
        <v>601</v>
      </c>
      <c r="D33" s="382" t="s">
        <v>918</v>
      </c>
      <c r="E33" s="700" t="s">
        <v>617</v>
      </c>
      <c r="F33" s="678" t="s">
        <v>617</v>
      </c>
    </row>
    <row r="34" spans="2:6">
      <c r="B34" s="397"/>
      <c r="C34" s="640"/>
      <c r="D34" s="1066" t="s">
        <v>919</v>
      </c>
      <c r="E34" s="696" t="s">
        <v>738</v>
      </c>
      <c r="F34" s="678" t="s">
        <v>738</v>
      </c>
    </row>
    <row r="35" spans="2:6">
      <c r="B35" s="397"/>
      <c r="C35" s="640"/>
      <c r="D35" s="1067"/>
      <c r="E35" s="643" t="s">
        <v>678</v>
      </c>
      <c r="F35" s="739" t="s">
        <v>678</v>
      </c>
    </row>
    <row r="36" spans="2:6">
      <c r="B36" s="398" t="s">
        <v>2</v>
      </c>
      <c r="C36" s="399" t="s">
        <v>602</v>
      </c>
      <c r="D36" s="380" t="s">
        <v>12</v>
      </c>
      <c r="E36" s="1076" t="s">
        <v>920</v>
      </c>
      <c r="F36" s="678" t="s">
        <v>679</v>
      </c>
    </row>
    <row r="37" spans="2:6">
      <c r="B37" s="397"/>
      <c r="C37" s="640"/>
      <c r="E37" s="1077"/>
      <c r="F37" s="681" t="s">
        <v>189</v>
      </c>
    </row>
    <row r="38" spans="2:6">
      <c r="B38" s="397"/>
      <c r="C38" s="640"/>
      <c r="D38" s="638"/>
      <c r="E38" s="1077"/>
      <c r="F38" s="683" t="s">
        <v>921</v>
      </c>
    </row>
    <row r="39" spans="2:6">
      <c r="B39" s="397"/>
      <c r="C39" s="640"/>
      <c r="D39" s="638"/>
      <c r="E39" s="735" t="s">
        <v>874</v>
      </c>
      <c r="F39" s="670" t="s">
        <v>190</v>
      </c>
    </row>
    <row r="40" spans="2:6">
      <c r="B40" s="397"/>
      <c r="C40" s="640"/>
      <c r="D40" s="638"/>
      <c r="E40" s="646"/>
      <c r="F40" s="681" t="s">
        <v>739</v>
      </c>
    </row>
    <row r="41" spans="2:6">
      <c r="B41" s="397"/>
      <c r="C41" s="640"/>
      <c r="D41" s="638"/>
      <c r="E41" s="646"/>
      <c r="F41" s="681" t="s">
        <v>740</v>
      </c>
    </row>
    <row r="42" spans="2:6">
      <c r="B42" s="397"/>
      <c r="C42" s="640"/>
      <c r="D42" s="638"/>
      <c r="E42" s="646"/>
      <c r="F42" s="681" t="s">
        <v>191</v>
      </c>
    </row>
    <row r="43" spans="2:6">
      <c r="B43" s="397"/>
      <c r="C43" s="640"/>
      <c r="D43" s="638"/>
      <c r="E43" s="701"/>
      <c r="F43" s="682" t="s">
        <v>974</v>
      </c>
    </row>
    <row r="44" spans="2:6">
      <c r="B44" s="397"/>
      <c r="C44" s="640"/>
      <c r="D44" s="638"/>
      <c r="E44" s="646" t="s">
        <v>680</v>
      </c>
      <c r="F44" s="677" t="s">
        <v>192</v>
      </c>
    </row>
    <row r="45" spans="2:6">
      <c r="B45" s="397"/>
      <c r="C45" s="640"/>
      <c r="D45" s="638"/>
      <c r="E45" s="701"/>
      <c r="F45" s="682" t="s">
        <v>193</v>
      </c>
    </row>
    <row r="46" spans="2:6">
      <c r="B46" s="397"/>
      <c r="C46" s="640"/>
      <c r="D46" s="638"/>
      <c r="E46" s="646" t="s">
        <v>681</v>
      </c>
      <c r="F46" s="677" t="s">
        <v>194</v>
      </c>
    </row>
    <row r="47" spans="2:6">
      <c r="B47" s="397"/>
      <c r="C47" s="640"/>
      <c r="D47" s="638"/>
      <c r="E47" s="646"/>
      <c r="F47" s="681" t="s">
        <v>741</v>
      </c>
    </row>
    <row r="48" spans="2:6">
      <c r="B48" s="397"/>
      <c r="C48" s="640"/>
      <c r="D48" s="638"/>
      <c r="E48" s="701"/>
      <c r="F48" s="682" t="s">
        <v>195</v>
      </c>
    </row>
    <row r="49" spans="2:6">
      <c r="B49" s="397"/>
      <c r="C49" s="640"/>
      <c r="D49" s="638"/>
      <c r="E49" s="646" t="s">
        <v>196</v>
      </c>
      <c r="F49" s="739" t="s">
        <v>196</v>
      </c>
    </row>
    <row r="50" spans="2:6">
      <c r="B50" s="397"/>
      <c r="C50" s="640"/>
      <c r="D50" s="638"/>
      <c r="E50" s="645" t="s">
        <v>682</v>
      </c>
      <c r="F50" s="677" t="s">
        <v>197</v>
      </c>
    </row>
    <row r="51" spans="2:6">
      <c r="B51" s="397"/>
      <c r="C51" s="640"/>
      <c r="D51" s="638"/>
      <c r="E51" s="646"/>
      <c r="F51" s="683" t="s">
        <v>975</v>
      </c>
    </row>
    <row r="52" spans="2:6">
      <c r="B52" s="397"/>
      <c r="C52" s="640"/>
      <c r="D52" s="638"/>
      <c r="E52" s="646"/>
      <c r="F52" s="681" t="s">
        <v>976</v>
      </c>
    </row>
    <row r="53" spans="2:6">
      <c r="B53" s="397"/>
      <c r="C53" s="640"/>
      <c r="D53" s="638"/>
      <c r="E53" s="646"/>
      <c r="F53" s="681" t="s">
        <v>977</v>
      </c>
    </row>
    <row r="54" spans="2:6">
      <c r="B54" s="397"/>
      <c r="C54" s="640"/>
      <c r="D54" s="638"/>
      <c r="E54" s="701"/>
      <c r="F54" s="682" t="s">
        <v>198</v>
      </c>
    </row>
    <row r="55" spans="2:6">
      <c r="B55" s="397"/>
      <c r="C55" s="640"/>
      <c r="D55" s="638"/>
      <c r="E55" s="646" t="s">
        <v>199</v>
      </c>
      <c r="F55" s="680" t="s">
        <v>200</v>
      </c>
    </row>
    <row r="56" spans="2:6">
      <c r="B56" s="397"/>
      <c r="C56" s="640"/>
      <c r="D56" s="638"/>
      <c r="E56" s="646"/>
      <c r="F56" s="677" t="s">
        <v>742</v>
      </c>
    </row>
    <row r="57" spans="2:6">
      <c r="B57" s="397"/>
      <c r="C57" s="640"/>
      <c r="D57" s="638"/>
      <c r="E57" s="646"/>
      <c r="F57" s="681" t="s">
        <v>978</v>
      </c>
    </row>
    <row r="58" spans="2:6">
      <c r="B58" s="397"/>
      <c r="C58" s="640"/>
      <c r="D58" s="638"/>
      <c r="E58" s="701"/>
      <c r="F58" s="682" t="s">
        <v>199</v>
      </c>
    </row>
    <row r="59" spans="2:6">
      <c r="B59" s="397"/>
      <c r="C59" s="640"/>
      <c r="D59" s="649" t="s">
        <v>618</v>
      </c>
      <c r="E59" s="646" t="s">
        <v>683</v>
      </c>
      <c r="F59" s="680" t="s">
        <v>201</v>
      </c>
    </row>
    <row r="60" spans="2:6">
      <c r="B60" s="397"/>
      <c r="C60" s="640"/>
      <c r="D60" s="638"/>
      <c r="E60" s="646"/>
      <c r="F60" s="390" t="s">
        <v>979</v>
      </c>
    </row>
    <row r="61" spans="2:6">
      <c r="B61" s="397"/>
      <c r="C61" s="640"/>
      <c r="D61" s="638"/>
      <c r="E61" s="646"/>
      <c r="F61" s="390" t="s">
        <v>743</v>
      </c>
    </row>
    <row r="62" spans="2:6">
      <c r="B62" s="397"/>
      <c r="C62" s="640"/>
      <c r="D62" s="638"/>
      <c r="E62" s="701"/>
      <c r="F62" s="679" t="s">
        <v>202</v>
      </c>
    </row>
    <row r="63" spans="2:6">
      <c r="B63" s="397"/>
      <c r="C63" s="640"/>
      <c r="D63" s="648"/>
      <c r="E63" s="645" t="s">
        <v>203</v>
      </c>
      <c r="F63" s="389" t="s">
        <v>744</v>
      </c>
    </row>
    <row r="64" spans="2:6">
      <c r="B64" s="397"/>
      <c r="C64" s="640"/>
      <c r="D64" s="638"/>
      <c r="E64" s="646"/>
      <c r="F64" s="677" t="s">
        <v>204</v>
      </c>
    </row>
    <row r="65" spans="2:6">
      <c r="B65" s="397"/>
      <c r="C65" s="640"/>
      <c r="D65" s="638"/>
      <c r="E65" s="646"/>
      <c r="F65" s="676" t="s">
        <v>205</v>
      </c>
    </row>
    <row r="66" spans="2:6" ht="12" customHeight="1">
      <c r="B66" s="397"/>
      <c r="C66" s="640"/>
      <c r="D66" s="1068" t="s">
        <v>619</v>
      </c>
      <c r="E66" s="1063" t="s">
        <v>619</v>
      </c>
      <c r="F66" s="670" t="s">
        <v>206</v>
      </c>
    </row>
    <row r="67" spans="2:6">
      <c r="B67" s="397"/>
      <c r="C67" s="640"/>
      <c r="D67" s="1069"/>
      <c r="E67" s="1065"/>
      <c r="F67" s="682" t="s">
        <v>745</v>
      </c>
    </row>
    <row r="68" spans="2:6">
      <c r="B68" s="397"/>
      <c r="C68" s="640"/>
      <c r="D68" s="382" t="s">
        <v>207</v>
      </c>
      <c r="E68" s="646" t="s">
        <v>207</v>
      </c>
      <c r="F68" s="677" t="s">
        <v>207</v>
      </c>
    </row>
    <row r="69" spans="2:6">
      <c r="B69" s="398" t="s">
        <v>3</v>
      </c>
      <c r="C69" s="399" t="s">
        <v>603</v>
      </c>
      <c r="D69" s="380" t="s">
        <v>208</v>
      </c>
      <c r="E69" s="643" t="s">
        <v>922</v>
      </c>
      <c r="F69" s="663" t="s">
        <v>746</v>
      </c>
    </row>
    <row r="70" spans="2:6" ht="22">
      <c r="B70" s="397"/>
      <c r="C70" s="640"/>
      <c r="E70" s="641" t="s">
        <v>209</v>
      </c>
      <c r="F70" s="389" t="s">
        <v>747</v>
      </c>
    </row>
    <row r="71" spans="2:6" ht="22">
      <c r="B71" s="397"/>
      <c r="C71" s="640"/>
      <c r="E71" s="644"/>
      <c r="F71" s="677" t="s">
        <v>748</v>
      </c>
    </row>
    <row r="72" spans="2:6">
      <c r="B72" s="397"/>
      <c r="C72" s="640"/>
      <c r="E72" s="701"/>
      <c r="F72" s="682" t="s">
        <v>749</v>
      </c>
    </row>
    <row r="73" spans="2:6">
      <c r="B73" s="397"/>
      <c r="C73" s="640"/>
      <c r="E73" s="643" t="s">
        <v>684</v>
      </c>
      <c r="F73" s="679" t="s">
        <v>684</v>
      </c>
    </row>
    <row r="74" spans="2:6">
      <c r="B74" s="397"/>
      <c r="C74" s="640"/>
      <c r="D74" s="638"/>
      <c r="E74" s="645" t="s">
        <v>210</v>
      </c>
      <c r="F74" s="678" t="s">
        <v>210</v>
      </c>
    </row>
    <row r="75" spans="2:6">
      <c r="B75" s="397"/>
      <c r="C75" s="640"/>
      <c r="D75" s="638"/>
      <c r="E75" s="645" t="s">
        <v>685</v>
      </c>
      <c r="F75" s="389" t="s">
        <v>211</v>
      </c>
    </row>
    <row r="76" spans="2:6" ht="12" customHeight="1">
      <c r="B76" s="397"/>
      <c r="C76" s="640"/>
      <c r="D76" s="652" t="s">
        <v>620</v>
      </c>
      <c r="E76" s="645" t="s">
        <v>923</v>
      </c>
      <c r="F76" s="678" t="s">
        <v>212</v>
      </c>
    </row>
    <row r="77" spans="2:6">
      <c r="B77" s="397"/>
      <c r="C77" s="640"/>
      <c r="D77" s="656"/>
      <c r="E77" s="701"/>
      <c r="F77" s="682" t="s">
        <v>750</v>
      </c>
    </row>
    <row r="78" spans="2:6">
      <c r="B78" s="397"/>
      <c r="C78" s="640"/>
      <c r="D78" s="638"/>
      <c r="E78" s="646" t="s">
        <v>686</v>
      </c>
      <c r="F78" s="677" t="s">
        <v>686</v>
      </c>
    </row>
    <row r="79" spans="2:6">
      <c r="B79" s="397"/>
      <c r="C79" s="640"/>
      <c r="D79" s="638"/>
      <c r="E79" s="645" t="s">
        <v>213</v>
      </c>
      <c r="F79" s="389" t="s">
        <v>214</v>
      </c>
    </row>
    <row r="80" spans="2:6">
      <c r="B80" s="397"/>
      <c r="C80" s="640"/>
      <c r="D80" s="638"/>
      <c r="E80" s="646"/>
      <c r="F80" s="677" t="s">
        <v>751</v>
      </c>
    </row>
    <row r="81" spans="2:6">
      <c r="B81" s="397"/>
      <c r="C81" s="640"/>
      <c r="D81" s="647"/>
      <c r="E81" s="701"/>
      <c r="F81" s="682" t="s">
        <v>213</v>
      </c>
    </row>
    <row r="82" spans="2:6">
      <c r="B82" s="398" t="s">
        <v>4</v>
      </c>
      <c r="C82" s="399" t="s">
        <v>575</v>
      </c>
      <c r="D82" s="380" t="s">
        <v>621</v>
      </c>
      <c r="E82" s="646" t="s">
        <v>687</v>
      </c>
      <c r="F82" s="677" t="s">
        <v>215</v>
      </c>
    </row>
    <row r="83" spans="2:6">
      <c r="B83" s="397"/>
      <c r="C83" s="640"/>
      <c r="D83" s="638"/>
      <c r="E83" s="646"/>
      <c r="F83" s="681" t="s">
        <v>980</v>
      </c>
    </row>
    <row r="84" spans="2:6">
      <c r="B84" s="397"/>
      <c r="C84" s="640"/>
      <c r="D84" s="638"/>
      <c r="E84" s="701"/>
      <c r="F84" s="682" t="s">
        <v>752</v>
      </c>
    </row>
    <row r="85" spans="2:6">
      <c r="B85" s="397"/>
      <c r="C85" s="640"/>
      <c r="D85" s="648"/>
      <c r="E85" s="646" t="s">
        <v>216</v>
      </c>
      <c r="F85" s="677" t="s">
        <v>216</v>
      </c>
    </row>
    <row r="86" spans="2:6">
      <c r="B86" s="397"/>
      <c r="C86" s="640"/>
      <c r="D86" s="380" t="s">
        <v>622</v>
      </c>
      <c r="E86" s="751" t="s">
        <v>622</v>
      </c>
      <c r="F86" s="678" t="s">
        <v>753</v>
      </c>
    </row>
    <row r="87" spans="2:6" ht="12" customHeight="1">
      <c r="B87" s="397"/>
      <c r="C87" s="640"/>
      <c r="D87" s="638"/>
      <c r="E87" s="646"/>
      <c r="F87" s="681" t="s">
        <v>754</v>
      </c>
    </row>
    <row r="88" spans="2:6">
      <c r="B88" s="397"/>
      <c r="C88" s="640"/>
      <c r="E88" s="646"/>
      <c r="F88" s="681" t="s">
        <v>217</v>
      </c>
    </row>
    <row r="89" spans="2:6">
      <c r="B89" s="397"/>
      <c r="C89" s="640"/>
      <c r="D89" s="638"/>
      <c r="E89" s="701"/>
      <c r="F89" s="682" t="s">
        <v>981</v>
      </c>
    </row>
    <row r="90" spans="2:6">
      <c r="B90" s="397"/>
      <c r="C90" s="640"/>
      <c r="D90" s="393" t="s">
        <v>623</v>
      </c>
      <c r="E90" s="646" t="s">
        <v>688</v>
      </c>
      <c r="F90" s="677" t="s">
        <v>688</v>
      </c>
    </row>
    <row r="91" spans="2:6">
      <c r="B91" s="397"/>
      <c r="C91" s="640"/>
      <c r="E91" s="701"/>
      <c r="F91" s="682" t="s">
        <v>755</v>
      </c>
    </row>
    <row r="92" spans="2:6">
      <c r="B92" s="397"/>
      <c r="C92" s="640"/>
      <c r="D92" s="387"/>
      <c r="E92" s="646" t="s">
        <v>689</v>
      </c>
      <c r="F92" s="670" t="s">
        <v>756</v>
      </c>
    </row>
    <row r="93" spans="2:6">
      <c r="B93" s="397"/>
      <c r="C93" s="640"/>
      <c r="D93" s="638"/>
      <c r="E93" s="701"/>
      <c r="F93" s="682" t="s">
        <v>218</v>
      </c>
    </row>
    <row r="94" spans="2:6">
      <c r="B94" s="397"/>
      <c r="C94" s="640"/>
      <c r="D94" s="638"/>
      <c r="E94" s="645" t="s">
        <v>219</v>
      </c>
      <c r="F94" s="670" t="s">
        <v>757</v>
      </c>
    </row>
    <row r="95" spans="2:6">
      <c r="B95" s="397"/>
      <c r="C95" s="640"/>
      <c r="D95" s="638"/>
      <c r="E95" s="701"/>
      <c r="F95" s="682" t="s">
        <v>758</v>
      </c>
    </row>
    <row r="96" spans="2:6">
      <c r="B96" s="397"/>
      <c r="C96" s="640"/>
      <c r="D96" s="380" t="s">
        <v>220</v>
      </c>
      <c r="E96" s="645" t="s">
        <v>221</v>
      </c>
      <c r="F96" s="670" t="s">
        <v>759</v>
      </c>
    </row>
    <row r="97" spans="2:6">
      <c r="B97" s="397"/>
      <c r="C97" s="640"/>
      <c r="E97" s="701"/>
      <c r="F97" s="682" t="s">
        <v>222</v>
      </c>
    </row>
    <row r="98" spans="2:6">
      <c r="B98" s="397"/>
      <c r="C98" s="640"/>
      <c r="D98" s="638"/>
      <c r="E98" s="645" t="s">
        <v>223</v>
      </c>
      <c r="F98" s="670" t="s">
        <v>760</v>
      </c>
    </row>
    <row r="99" spans="2:6">
      <c r="B99" s="397"/>
      <c r="C99" s="640"/>
      <c r="D99" s="638"/>
      <c r="E99" s="701"/>
      <c r="F99" s="682" t="s">
        <v>982</v>
      </c>
    </row>
    <row r="100" spans="2:6">
      <c r="B100" s="398" t="s">
        <v>5</v>
      </c>
      <c r="C100" s="399" t="s">
        <v>592</v>
      </c>
      <c r="D100" s="382" t="s">
        <v>224</v>
      </c>
      <c r="E100" s="701" t="s">
        <v>224</v>
      </c>
      <c r="F100" s="679" t="s">
        <v>224</v>
      </c>
    </row>
    <row r="101" spans="2:6" ht="12" customHeight="1">
      <c r="B101" s="397"/>
      <c r="C101" s="640"/>
      <c r="D101" s="380" t="s">
        <v>625</v>
      </c>
      <c r="E101" s="643" t="s">
        <v>690</v>
      </c>
      <c r="F101" s="663" t="s">
        <v>690</v>
      </c>
    </row>
    <row r="102" spans="2:6">
      <c r="B102" s="397"/>
      <c r="C102" s="640"/>
      <c r="E102" s="645" t="s">
        <v>691</v>
      </c>
      <c r="F102" s="678" t="s">
        <v>225</v>
      </c>
    </row>
    <row r="103" spans="2:6" ht="12" customHeight="1">
      <c r="B103" s="397"/>
      <c r="C103" s="640"/>
      <c r="D103" s="638"/>
      <c r="E103" s="644"/>
      <c r="F103" s="678" t="s">
        <v>762</v>
      </c>
    </row>
    <row r="104" spans="2:6">
      <c r="B104" s="397"/>
      <c r="C104" s="640"/>
      <c r="D104" s="638"/>
      <c r="E104" s="644"/>
      <c r="F104" s="390" t="s">
        <v>226</v>
      </c>
    </row>
    <row r="105" spans="2:6">
      <c r="B105" s="397"/>
      <c r="C105" s="640"/>
      <c r="D105" s="638"/>
      <c r="E105" s="646"/>
      <c r="F105" s="676" t="s">
        <v>227</v>
      </c>
    </row>
    <row r="106" spans="2:6">
      <c r="B106" s="397"/>
      <c r="C106" s="640"/>
      <c r="D106" s="649" t="s">
        <v>626</v>
      </c>
      <c r="E106" s="645" t="s">
        <v>692</v>
      </c>
      <c r="F106" s="678" t="s">
        <v>228</v>
      </c>
    </row>
    <row r="107" spans="2:6">
      <c r="B107" s="397"/>
      <c r="C107" s="640"/>
      <c r="E107" s="702"/>
      <c r="F107" s="682" t="s">
        <v>229</v>
      </c>
    </row>
    <row r="108" spans="2:6" ht="12" customHeight="1">
      <c r="B108" s="397"/>
      <c r="C108" s="640"/>
      <c r="D108" s="1068" t="s">
        <v>924</v>
      </c>
      <c r="E108" s="1063" t="s">
        <v>925</v>
      </c>
      <c r="F108" s="670" t="s">
        <v>230</v>
      </c>
    </row>
    <row r="109" spans="2:6">
      <c r="B109" s="397"/>
      <c r="C109" s="640"/>
      <c r="D109" s="1070"/>
      <c r="E109" s="1064"/>
      <c r="F109" s="681" t="s">
        <v>983</v>
      </c>
    </row>
    <row r="110" spans="2:6">
      <c r="B110" s="397"/>
      <c r="C110" s="640"/>
      <c r="D110" s="638"/>
      <c r="E110" s="643" t="s">
        <v>693</v>
      </c>
      <c r="F110" s="663" t="s">
        <v>693</v>
      </c>
    </row>
    <row r="111" spans="2:6" ht="12" customHeight="1">
      <c r="B111" s="397"/>
      <c r="C111" s="640"/>
      <c r="E111" s="641" t="s">
        <v>694</v>
      </c>
      <c r="F111" s="389" t="s">
        <v>763</v>
      </c>
    </row>
    <row r="112" spans="2:6">
      <c r="B112" s="397"/>
      <c r="C112" s="640"/>
      <c r="E112" s="644"/>
      <c r="F112" s="390" t="s">
        <v>231</v>
      </c>
    </row>
    <row r="113" spans="2:6">
      <c r="B113" s="397"/>
      <c r="C113" s="640"/>
      <c r="D113" s="638"/>
      <c r="E113" s="646"/>
      <c r="F113" s="676" t="s">
        <v>232</v>
      </c>
    </row>
    <row r="114" spans="2:6">
      <c r="B114" s="397"/>
      <c r="C114" s="640"/>
      <c r="D114" s="649" t="s">
        <v>233</v>
      </c>
      <c r="E114" s="645" t="s">
        <v>233</v>
      </c>
      <c r="F114" s="389" t="s">
        <v>234</v>
      </c>
    </row>
    <row r="115" spans="2:6" ht="12" customHeight="1">
      <c r="B115" s="397"/>
      <c r="C115" s="640"/>
      <c r="D115" s="648"/>
      <c r="E115" s="646"/>
      <c r="F115" s="677" t="s">
        <v>235</v>
      </c>
    </row>
    <row r="116" spans="2:6">
      <c r="B116" s="397"/>
      <c r="C116" s="640"/>
      <c r="D116" s="650"/>
      <c r="E116" s="646"/>
      <c r="F116" s="681" t="s">
        <v>236</v>
      </c>
    </row>
    <row r="117" spans="2:6">
      <c r="B117" s="397"/>
      <c r="C117" s="640"/>
      <c r="D117" s="651"/>
      <c r="E117" s="701"/>
      <c r="F117" s="682" t="s">
        <v>237</v>
      </c>
    </row>
    <row r="118" spans="2:6" ht="12" customHeight="1">
      <c r="B118" s="397"/>
      <c r="C118" s="640"/>
      <c r="D118" s="380" t="s">
        <v>238</v>
      </c>
      <c r="E118" s="646" t="s">
        <v>238</v>
      </c>
      <c r="F118" s="680" t="s">
        <v>926</v>
      </c>
    </row>
    <row r="119" spans="2:6">
      <c r="B119" s="397"/>
      <c r="C119" s="640"/>
      <c r="D119" s="381"/>
      <c r="E119" s="701"/>
      <c r="F119" s="679" t="s">
        <v>764</v>
      </c>
    </row>
    <row r="120" spans="2:6">
      <c r="B120" s="397"/>
      <c r="C120" s="640"/>
      <c r="D120" s="380" t="s">
        <v>627</v>
      </c>
      <c r="E120" s="645" t="s">
        <v>627</v>
      </c>
      <c r="F120" s="678" t="s">
        <v>239</v>
      </c>
    </row>
    <row r="121" spans="2:6" ht="22">
      <c r="B121" s="397"/>
      <c r="C121" s="640"/>
      <c r="D121" s="652" t="s">
        <v>628</v>
      </c>
      <c r="E121" s="643" t="s">
        <v>927</v>
      </c>
      <c r="F121" s="740" t="s">
        <v>927</v>
      </c>
    </row>
    <row r="122" spans="2:6">
      <c r="B122" s="397"/>
      <c r="C122" s="640"/>
      <c r="E122" s="701" t="s">
        <v>928</v>
      </c>
      <c r="F122" s="739" t="s">
        <v>765</v>
      </c>
    </row>
    <row r="123" spans="2:6">
      <c r="B123" s="397"/>
      <c r="C123" s="640"/>
      <c r="E123" s="641" t="s">
        <v>695</v>
      </c>
      <c r="F123" s="389" t="s">
        <v>875</v>
      </c>
    </row>
    <row r="124" spans="2:6">
      <c r="B124" s="397"/>
      <c r="C124" s="640"/>
      <c r="D124" s="379"/>
      <c r="E124" s="642"/>
      <c r="F124" s="679" t="s">
        <v>766</v>
      </c>
    </row>
    <row r="125" spans="2:6">
      <c r="B125" s="397"/>
      <c r="C125" s="640"/>
      <c r="D125" s="379"/>
      <c r="E125" s="643" t="s">
        <v>240</v>
      </c>
      <c r="F125" s="663" t="s">
        <v>240</v>
      </c>
    </row>
    <row r="126" spans="2:6">
      <c r="B126" s="397"/>
      <c r="C126" s="640"/>
      <c r="D126" s="379"/>
      <c r="E126" s="645" t="s">
        <v>241</v>
      </c>
      <c r="F126" s="678" t="s">
        <v>767</v>
      </c>
    </row>
    <row r="127" spans="2:6">
      <c r="B127" s="397"/>
      <c r="C127" s="640"/>
      <c r="D127" s="638"/>
      <c r="E127" s="646"/>
      <c r="F127" s="681" t="s">
        <v>929</v>
      </c>
    </row>
    <row r="128" spans="2:6">
      <c r="B128" s="397"/>
      <c r="C128" s="640"/>
      <c r="D128" s="379"/>
      <c r="E128" s="701"/>
      <c r="F128" s="682" t="s">
        <v>241</v>
      </c>
    </row>
    <row r="129" spans="2:6">
      <c r="B129" s="398" t="s">
        <v>6</v>
      </c>
      <c r="C129" s="399" t="s">
        <v>593</v>
      </c>
      <c r="D129" s="380" t="s">
        <v>242</v>
      </c>
      <c r="E129" s="641" t="s">
        <v>242</v>
      </c>
      <c r="F129" s="678" t="s">
        <v>242</v>
      </c>
    </row>
    <row r="130" spans="2:6">
      <c r="B130" s="397"/>
      <c r="C130" s="640"/>
      <c r="D130" s="380" t="s">
        <v>243</v>
      </c>
      <c r="E130" s="641" t="s">
        <v>243</v>
      </c>
      <c r="F130" s="678" t="s">
        <v>243</v>
      </c>
    </row>
    <row r="131" spans="2:6" ht="12" customHeight="1">
      <c r="B131" s="397"/>
      <c r="C131" s="640"/>
      <c r="E131" s="701"/>
      <c r="F131" s="682" t="s">
        <v>244</v>
      </c>
    </row>
    <row r="132" spans="2:6" ht="12" customHeight="1">
      <c r="B132" s="398" t="s">
        <v>7</v>
      </c>
      <c r="C132" s="1071" t="s">
        <v>915</v>
      </c>
      <c r="D132" s="380" t="s">
        <v>629</v>
      </c>
      <c r="E132" s="645" t="s">
        <v>629</v>
      </c>
      <c r="F132" s="678" t="s">
        <v>629</v>
      </c>
    </row>
    <row r="133" spans="2:6">
      <c r="B133" s="397"/>
      <c r="C133" s="1072"/>
      <c r="D133" s="649" t="s">
        <v>630</v>
      </c>
      <c r="E133" s="643" t="s">
        <v>696</v>
      </c>
      <c r="F133" s="663" t="s">
        <v>696</v>
      </c>
    </row>
    <row r="134" spans="2:6">
      <c r="B134" s="397"/>
      <c r="C134" s="1072"/>
      <c r="D134" s="650"/>
      <c r="E134" s="645" t="s">
        <v>697</v>
      </c>
      <c r="F134" s="678" t="s">
        <v>697</v>
      </c>
    </row>
    <row r="135" spans="2:6">
      <c r="B135" s="397"/>
      <c r="C135" s="640"/>
      <c r="D135" s="638"/>
      <c r="E135" s="701"/>
      <c r="F135" s="682" t="s">
        <v>768</v>
      </c>
    </row>
    <row r="136" spans="2:6">
      <c r="B136" s="398" t="s">
        <v>876</v>
      </c>
      <c r="C136" s="399" t="s">
        <v>594</v>
      </c>
      <c r="D136" s="380" t="s">
        <v>631</v>
      </c>
      <c r="E136" s="645" t="s">
        <v>631</v>
      </c>
      <c r="F136" s="670" t="s">
        <v>770</v>
      </c>
    </row>
    <row r="137" spans="2:6" ht="12" customHeight="1">
      <c r="B137" s="397"/>
      <c r="C137" s="640"/>
      <c r="E137" s="646"/>
      <c r="F137" s="681" t="s">
        <v>771</v>
      </c>
    </row>
    <row r="138" spans="2:6" ht="12" customHeight="1">
      <c r="B138" s="397"/>
      <c r="C138" s="640"/>
      <c r="D138" s="638"/>
      <c r="E138" s="701"/>
      <c r="F138" s="682" t="s">
        <v>772</v>
      </c>
    </row>
    <row r="139" spans="2:6">
      <c r="B139" s="397"/>
      <c r="C139" s="640"/>
      <c r="D139" s="649" t="s">
        <v>632</v>
      </c>
      <c r="E139" s="645" t="s">
        <v>632</v>
      </c>
      <c r="F139" s="670" t="s">
        <v>773</v>
      </c>
    </row>
    <row r="140" spans="2:6">
      <c r="B140" s="397"/>
      <c r="C140" s="640"/>
      <c r="D140" s="648"/>
      <c r="E140" s="646"/>
      <c r="F140" s="683" t="s">
        <v>774</v>
      </c>
    </row>
    <row r="141" spans="2:6">
      <c r="B141" s="397"/>
      <c r="C141" s="640"/>
      <c r="D141" s="658"/>
      <c r="E141" s="642"/>
      <c r="F141" s="682" t="s">
        <v>775</v>
      </c>
    </row>
    <row r="142" spans="2:6" ht="12" customHeight="1">
      <c r="B142" s="397"/>
      <c r="C142" s="640"/>
      <c r="D142" s="654" t="s">
        <v>245</v>
      </c>
      <c r="E142" s="644" t="s">
        <v>245</v>
      </c>
      <c r="F142" s="677" t="s">
        <v>245</v>
      </c>
    </row>
    <row r="143" spans="2:6">
      <c r="B143" s="397"/>
      <c r="C143" s="640"/>
      <c r="D143" s="649" t="s">
        <v>633</v>
      </c>
      <c r="E143" s="645" t="s">
        <v>698</v>
      </c>
      <c r="F143" s="389" t="s">
        <v>246</v>
      </c>
    </row>
    <row r="144" spans="2:6">
      <c r="B144" s="397"/>
      <c r="C144" s="640"/>
      <c r="D144" s="638"/>
      <c r="E144" s="701"/>
      <c r="F144" s="684" t="s">
        <v>247</v>
      </c>
    </row>
    <row r="145" spans="2:6" ht="12" customHeight="1">
      <c r="B145" s="397"/>
      <c r="C145" s="640"/>
      <c r="D145" s="638"/>
      <c r="E145" s="646" t="s">
        <v>633</v>
      </c>
      <c r="F145" s="670" t="s">
        <v>776</v>
      </c>
    </row>
    <row r="146" spans="2:6" ht="12" customHeight="1">
      <c r="B146" s="397"/>
      <c r="C146" s="640"/>
      <c r="D146" s="648"/>
      <c r="E146" s="646"/>
      <c r="F146" s="681" t="s">
        <v>248</v>
      </c>
    </row>
    <row r="147" spans="2:6">
      <c r="B147" s="397"/>
      <c r="C147" s="640"/>
      <c r="D147" s="638"/>
      <c r="E147" s="646"/>
      <c r="F147" s="682" t="s">
        <v>633</v>
      </c>
    </row>
    <row r="148" spans="2:6">
      <c r="B148" s="398" t="s">
        <v>877</v>
      </c>
      <c r="C148" s="399" t="s">
        <v>595</v>
      </c>
      <c r="D148" s="649" t="s">
        <v>634</v>
      </c>
      <c r="E148" s="645" t="s">
        <v>634</v>
      </c>
      <c r="F148" s="670" t="s">
        <v>249</v>
      </c>
    </row>
    <row r="149" spans="2:6">
      <c r="B149" s="397"/>
      <c r="C149" s="640"/>
      <c r="D149" s="638"/>
      <c r="E149" s="646"/>
      <c r="F149" s="681" t="s">
        <v>777</v>
      </c>
    </row>
    <row r="150" spans="2:6">
      <c r="B150" s="397"/>
      <c r="C150" s="640"/>
      <c r="D150" s="648"/>
      <c r="E150" s="646"/>
      <c r="F150" s="681" t="s">
        <v>778</v>
      </c>
    </row>
    <row r="151" spans="2:6" ht="12" customHeight="1">
      <c r="B151" s="397"/>
      <c r="C151" s="640"/>
      <c r="D151" s="648"/>
      <c r="E151" s="646"/>
      <c r="F151" s="682" t="s">
        <v>779</v>
      </c>
    </row>
    <row r="152" spans="2:6">
      <c r="B152" s="397"/>
      <c r="C152" s="640"/>
      <c r="D152" s="638"/>
      <c r="E152" s="645" t="s">
        <v>699</v>
      </c>
      <c r="F152" s="678" t="s">
        <v>699</v>
      </c>
    </row>
    <row r="153" spans="2:6">
      <c r="B153" s="397"/>
      <c r="C153" s="640"/>
      <c r="D153" s="649" t="s">
        <v>250</v>
      </c>
      <c r="E153" s="645" t="s">
        <v>251</v>
      </c>
      <c r="F153" s="678" t="s">
        <v>251</v>
      </c>
    </row>
    <row r="154" spans="2:6">
      <c r="B154" s="397"/>
      <c r="C154" s="640"/>
      <c r="D154" s="638"/>
      <c r="E154" s="643" t="s">
        <v>252</v>
      </c>
      <c r="F154" s="663" t="s">
        <v>252</v>
      </c>
    </row>
    <row r="155" spans="2:6" ht="12" customHeight="1">
      <c r="B155" s="397"/>
      <c r="C155" s="640"/>
      <c r="D155" s="648"/>
      <c r="E155" s="645" t="s">
        <v>700</v>
      </c>
      <c r="F155" s="678" t="s">
        <v>253</v>
      </c>
    </row>
    <row r="156" spans="2:6">
      <c r="B156" s="397"/>
      <c r="C156" s="640"/>
      <c r="D156" s="651"/>
      <c r="E156" s="701"/>
      <c r="F156" s="684" t="s">
        <v>254</v>
      </c>
    </row>
    <row r="157" spans="2:6">
      <c r="B157" s="397"/>
      <c r="C157" s="640"/>
      <c r="D157" s="638" t="s">
        <v>930</v>
      </c>
      <c r="E157" s="646" t="s">
        <v>930</v>
      </c>
      <c r="F157" s="677" t="s">
        <v>255</v>
      </c>
    </row>
    <row r="158" spans="2:6">
      <c r="B158" s="397"/>
      <c r="C158" s="640"/>
      <c r="D158" s="648"/>
      <c r="E158" s="646"/>
      <c r="F158" s="681" t="s">
        <v>256</v>
      </c>
    </row>
    <row r="159" spans="2:6">
      <c r="B159" s="397"/>
      <c r="C159" s="640"/>
      <c r="D159" s="381"/>
      <c r="E159" s="701"/>
      <c r="F159" s="679" t="s">
        <v>780</v>
      </c>
    </row>
    <row r="160" spans="2:6">
      <c r="B160" s="397"/>
      <c r="C160" s="640"/>
      <c r="D160" s="380" t="s">
        <v>635</v>
      </c>
      <c r="E160" s="645" t="s">
        <v>257</v>
      </c>
      <c r="F160" s="389" t="s">
        <v>781</v>
      </c>
    </row>
    <row r="161" spans="2:6">
      <c r="B161" s="397"/>
      <c r="C161" s="640"/>
      <c r="D161" s="651"/>
      <c r="E161" s="701"/>
      <c r="F161" s="684" t="s">
        <v>257</v>
      </c>
    </row>
    <row r="162" spans="2:6">
      <c r="B162" s="398" t="s">
        <v>511</v>
      </c>
      <c r="C162" s="399" t="s">
        <v>596</v>
      </c>
      <c r="D162" s="638" t="s">
        <v>636</v>
      </c>
      <c r="E162" s="646" t="s">
        <v>636</v>
      </c>
      <c r="F162" s="680" t="s">
        <v>258</v>
      </c>
    </row>
    <row r="163" spans="2:6">
      <c r="B163" s="397"/>
      <c r="C163" s="640"/>
      <c r="D163" s="638"/>
      <c r="E163" s="646"/>
      <c r="F163" s="677" t="s">
        <v>782</v>
      </c>
    </row>
    <row r="164" spans="2:6">
      <c r="B164" s="397"/>
      <c r="C164" s="640"/>
      <c r="D164" s="638"/>
      <c r="E164" s="646"/>
      <c r="F164" s="683" t="s">
        <v>783</v>
      </c>
    </row>
    <row r="165" spans="2:6">
      <c r="B165" s="397"/>
      <c r="C165" s="640"/>
      <c r="D165" s="648"/>
      <c r="E165" s="701"/>
      <c r="F165" s="682" t="s">
        <v>259</v>
      </c>
    </row>
    <row r="166" spans="2:6">
      <c r="B166" s="397"/>
      <c r="C166" s="640"/>
      <c r="D166" s="651"/>
      <c r="E166" s="701" t="s">
        <v>701</v>
      </c>
      <c r="F166" s="679" t="s">
        <v>701</v>
      </c>
    </row>
    <row r="167" spans="2:6">
      <c r="B167" s="397"/>
      <c r="C167" s="640"/>
      <c r="D167" s="638" t="s">
        <v>260</v>
      </c>
      <c r="E167" s="645" t="s">
        <v>702</v>
      </c>
      <c r="F167" s="389" t="s">
        <v>702</v>
      </c>
    </row>
    <row r="168" spans="2:6">
      <c r="B168" s="397"/>
      <c r="C168" s="640"/>
      <c r="D168" s="638"/>
      <c r="E168" s="701"/>
      <c r="F168" s="684" t="s">
        <v>784</v>
      </c>
    </row>
    <row r="169" spans="2:6">
      <c r="B169" s="397"/>
      <c r="C169" s="640"/>
      <c r="D169" s="638"/>
      <c r="E169" s="646" t="s">
        <v>261</v>
      </c>
      <c r="F169" s="680" t="s">
        <v>262</v>
      </c>
    </row>
    <row r="170" spans="2:6">
      <c r="B170" s="397"/>
      <c r="C170" s="640"/>
      <c r="D170" s="638"/>
      <c r="E170" s="646"/>
      <c r="F170" s="390" t="s">
        <v>785</v>
      </c>
    </row>
    <row r="171" spans="2:6">
      <c r="B171" s="397"/>
      <c r="C171" s="640"/>
      <c r="D171" s="638"/>
      <c r="E171" s="646"/>
      <c r="F171" s="677" t="s">
        <v>263</v>
      </c>
    </row>
    <row r="172" spans="2:6">
      <c r="B172" s="397"/>
      <c r="C172" s="640"/>
      <c r="D172" s="648"/>
      <c r="E172" s="646"/>
      <c r="F172" s="681" t="s">
        <v>264</v>
      </c>
    </row>
    <row r="173" spans="2:6">
      <c r="B173" s="397"/>
      <c r="C173" s="640"/>
      <c r="D173" s="381"/>
      <c r="E173" s="701"/>
      <c r="F173" s="682" t="s">
        <v>261</v>
      </c>
    </row>
    <row r="174" spans="2:6">
      <c r="B174" s="398" t="s">
        <v>878</v>
      </c>
      <c r="C174" s="399" t="s">
        <v>597</v>
      </c>
      <c r="D174" s="380" t="s">
        <v>637</v>
      </c>
      <c r="E174" s="643" t="s">
        <v>265</v>
      </c>
      <c r="F174" s="663" t="s">
        <v>265</v>
      </c>
    </row>
    <row r="175" spans="2:6">
      <c r="B175" s="397"/>
      <c r="C175" s="640"/>
      <c r="D175" s="638"/>
      <c r="E175" s="643" t="s">
        <v>266</v>
      </c>
      <c r="F175" s="663" t="s">
        <v>266</v>
      </c>
    </row>
    <row r="176" spans="2:6">
      <c r="B176" s="397"/>
      <c r="C176" s="640"/>
      <c r="D176" s="649" t="s">
        <v>267</v>
      </c>
      <c r="E176" s="646" t="s">
        <v>931</v>
      </c>
      <c r="F176" s="677" t="s">
        <v>931</v>
      </c>
    </row>
    <row r="177" spans="2:6" ht="24" customHeight="1">
      <c r="B177" s="397"/>
      <c r="C177" s="640"/>
      <c r="D177" s="638"/>
      <c r="E177" s="645" t="s">
        <v>267</v>
      </c>
      <c r="F177" s="389" t="s">
        <v>786</v>
      </c>
    </row>
    <row r="178" spans="2:6">
      <c r="B178" s="397"/>
      <c r="C178" s="640"/>
      <c r="D178" s="638"/>
      <c r="E178" s="646"/>
      <c r="F178" s="681" t="s">
        <v>787</v>
      </c>
    </row>
    <row r="179" spans="2:6" ht="22">
      <c r="B179" s="397"/>
      <c r="C179" s="640"/>
      <c r="D179" s="648"/>
      <c r="E179" s="646"/>
      <c r="F179" s="681" t="s">
        <v>788</v>
      </c>
    </row>
    <row r="180" spans="2:6">
      <c r="B180" s="397"/>
      <c r="C180" s="640"/>
      <c r="D180" s="638"/>
      <c r="E180" s="646"/>
      <c r="F180" s="676" t="s">
        <v>267</v>
      </c>
    </row>
    <row r="181" spans="2:6">
      <c r="B181" s="398" t="s">
        <v>879</v>
      </c>
      <c r="C181" s="399" t="s">
        <v>604</v>
      </c>
      <c r="D181" s="649" t="s">
        <v>604</v>
      </c>
      <c r="E181" s="645" t="s">
        <v>703</v>
      </c>
      <c r="F181" s="670" t="s">
        <v>789</v>
      </c>
    </row>
    <row r="182" spans="2:6">
      <c r="B182" s="397"/>
      <c r="C182" s="640"/>
      <c r="D182" s="638"/>
      <c r="E182" s="646"/>
      <c r="F182" s="681" t="s">
        <v>790</v>
      </c>
    </row>
    <row r="183" spans="2:6">
      <c r="B183" s="397"/>
      <c r="C183" s="640"/>
      <c r="D183" s="638"/>
      <c r="E183" s="701"/>
      <c r="F183" s="682" t="s">
        <v>268</v>
      </c>
    </row>
    <row r="184" spans="2:6">
      <c r="B184" s="397"/>
      <c r="C184" s="640"/>
      <c r="D184" s="638"/>
      <c r="E184" s="643" t="s">
        <v>704</v>
      </c>
      <c r="F184" s="663" t="s">
        <v>704</v>
      </c>
    </row>
    <row r="185" spans="2:6">
      <c r="B185" s="397"/>
      <c r="C185" s="640"/>
      <c r="D185" s="638"/>
      <c r="E185" s="643" t="s">
        <v>269</v>
      </c>
      <c r="F185" s="663" t="s">
        <v>269</v>
      </c>
    </row>
    <row r="186" spans="2:6">
      <c r="B186" s="397"/>
      <c r="C186" s="640"/>
      <c r="D186" s="638"/>
      <c r="E186" s="643" t="s">
        <v>705</v>
      </c>
      <c r="F186" s="663" t="s">
        <v>705</v>
      </c>
    </row>
    <row r="187" spans="2:6">
      <c r="B187" s="397"/>
      <c r="C187" s="640"/>
      <c r="D187" s="648"/>
      <c r="E187" s="645" t="s">
        <v>706</v>
      </c>
      <c r="F187" s="670" t="s">
        <v>791</v>
      </c>
    </row>
    <row r="188" spans="2:6">
      <c r="B188" s="397"/>
      <c r="C188" s="640"/>
      <c r="D188" s="638"/>
      <c r="E188" s="701"/>
      <c r="F188" s="682" t="s">
        <v>706</v>
      </c>
    </row>
    <row r="189" spans="2:6">
      <c r="B189" s="398" t="s">
        <v>880</v>
      </c>
      <c r="C189" s="399" t="s">
        <v>605</v>
      </c>
      <c r="D189" s="649" t="s">
        <v>605</v>
      </c>
      <c r="E189" s="643" t="s">
        <v>707</v>
      </c>
      <c r="F189" s="663" t="s">
        <v>707</v>
      </c>
    </row>
    <row r="190" spans="2:6">
      <c r="B190" s="397"/>
      <c r="C190" s="640"/>
      <c r="D190" s="638"/>
      <c r="E190" s="645" t="s">
        <v>708</v>
      </c>
      <c r="F190" s="678" t="s">
        <v>708</v>
      </c>
    </row>
    <row r="191" spans="2:6">
      <c r="B191" s="397"/>
      <c r="C191" s="640"/>
      <c r="D191" s="638"/>
      <c r="E191" s="643" t="s">
        <v>274</v>
      </c>
      <c r="F191" s="663" t="s">
        <v>274</v>
      </c>
    </row>
    <row r="192" spans="2:6">
      <c r="B192" s="397"/>
      <c r="C192" s="640"/>
      <c r="D192" s="638"/>
      <c r="E192" s="641" t="s">
        <v>709</v>
      </c>
      <c r="F192" s="678" t="s">
        <v>709</v>
      </c>
    </row>
    <row r="193" spans="2:6">
      <c r="B193" s="397"/>
      <c r="C193" s="640"/>
      <c r="D193" s="638"/>
      <c r="E193" s="641" t="s">
        <v>710</v>
      </c>
      <c r="F193" s="678" t="s">
        <v>271</v>
      </c>
    </row>
    <row r="194" spans="2:6" ht="12" customHeight="1">
      <c r="B194" s="397"/>
      <c r="C194" s="640"/>
      <c r="D194" s="638"/>
      <c r="E194" s="701"/>
      <c r="F194" s="682" t="s">
        <v>792</v>
      </c>
    </row>
    <row r="195" spans="2:6">
      <c r="B195" s="397"/>
      <c r="C195" s="640"/>
      <c r="D195" s="638"/>
      <c r="E195" s="646" t="s">
        <v>711</v>
      </c>
      <c r="F195" s="680" t="s">
        <v>272</v>
      </c>
    </row>
    <row r="196" spans="2:6">
      <c r="B196" s="397"/>
      <c r="C196" s="640"/>
      <c r="D196" s="638"/>
      <c r="E196" s="646"/>
      <c r="F196" s="390" t="s">
        <v>273</v>
      </c>
    </row>
    <row r="197" spans="2:6" ht="12" customHeight="1">
      <c r="B197" s="397"/>
      <c r="C197" s="640"/>
      <c r="D197" s="638"/>
      <c r="E197" s="646"/>
      <c r="F197" s="677" t="s">
        <v>270</v>
      </c>
    </row>
    <row r="198" spans="2:6">
      <c r="B198" s="397"/>
      <c r="C198" s="640"/>
      <c r="D198" s="654"/>
      <c r="E198" s="641" t="s">
        <v>275</v>
      </c>
      <c r="F198" s="678" t="s">
        <v>275</v>
      </c>
    </row>
    <row r="199" spans="2:6">
      <c r="B199" s="397"/>
      <c r="C199" s="640"/>
      <c r="D199" s="654"/>
      <c r="E199" s="641" t="s">
        <v>712</v>
      </c>
      <c r="F199" s="389" t="s">
        <v>276</v>
      </c>
    </row>
    <row r="200" spans="2:6">
      <c r="B200" s="397"/>
      <c r="C200" s="640"/>
      <c r="D200" s="638"/>
      <c r="E200" s="646"/>
      <c r="F200" s="681" t="s">
        <v>793</v>
      </c>
    </row>
    <row r="201" spans="2:6">
      <c r="B201" s="397"/>
      <c r="C201" s="640"/>
      <c r="D201" s="648"/>
      <c r="E201" s="646"/>
      <c r="F201" s="681" t="s">
        <v>794</v>
      </c>
    </row>
    <row r="202" spans="2:6">
      <c r="B202" s="397"/>
      <c r="C202" s="640"/>
      <c r="D202" s="651"/>
      <c r="E202" s="701"/>
      <c r="F202" s="677" t="s">
        <v>795</v>
      </c>
    </row>
    <row r="203" spans="2:6">
      <c r="B203" s="398" t="s">
        <v>881</v>
      </c>
      <c r="C203" s="399" t="s">
        <v>606</v>
      </c>
      <c r="D203" s="380" t="s">
        <v>606</v>
      </c>
      <c r="E203" s="645" t="s">
        <v>277</v>
      </c>
      <c r="F203" s="670" t="s">
        <v>278</v>
      </c>
    </row>
    <row r="204" spans="2:6">
      <c r="B204" s="403"/>
      <c r="C204" s="404"/>
      <c r="D204" s="384"/>
      <c r="E204" s="702"/>
      <c r="F204" s="685" t="s">
        <v>279</v>
      </c>
    </row>
    <row r="205" spans="2:6">
      <c r="B205" s="403"/>
      <c r="C205" s="404"/>
      <c r="D205" s="384"/>
      <c r="E205" s="703" t="s">
        <v>932</v>
      </c>
      <c r="F205" s="686" t="s">
        <v>933</v>
      </c>
    </row>
    <row r="206" spans="2:6" ht="12" customHeight="1">
      <c r="B206" s="403"/>
      <c r="C206" s="404"/>
      <c r="D206" s="384"/>
      <c r="E206" s="703" t="s">
        <v>713</v>
      </c>
      <c r="F206" s="686" t="s">
        <v>713</v>
      </c>
    </row>
    <row r="207" spans="2:6">
      <c r="B207" s="403"/>
      <c r="C207" s="404"/>
      <c r="D207" s="384"/>
      <c r="E207" s="703" t="s">
        <v>307</v>
      </c>
      <c r="F207" s="686" t="s">
        <v>307</v>
      </c>
    </row>
    <row r="208" spans="2:6" ht="12" customHeight="1">
      <c r="B208" s="403"/>
      <c r="C208" s="404"/>
      <c r="D208" s="384"/>
      <c r="E208" s="703" t="s">
        <v>714</v>
      </c>
      <c r="F208" s="686" t="s">
        <v>714</v>
      </c>
    </row>
    <row r="209" spans="2:6">
      <c r="B209" s="403"/>
      <c r="C209" s="404"/>
      <c r="D209" s="385"/>
      <c r="E209" s="703" t="s">
        <v>313</v>
      </c>
      <c r="F209" s="686" t="s">
        <v>313</v>
      </c>
    </row>
    <row r="210" spans="2:6">
      <c r="B210" s="401" t="s">
        <v>882</v>
      </c>
      <c r="C210" s="402" t="s">
        <v>607</v>
      </c>
      <c r="D210" s="655" t="s">
        <v>638</v>
      </c>
      <c r="E210" s="704" t="s">
        <v>638</v>
      </c>
      <c r="F210" s="687" t="s">
        <v>285</v>
      </c>
    </row>
    <row r="211" spans="2:6">
      <c r="B211" s="403"/>
      <c r="C211" s="404"/>
      <c r="D211" s="666"/>
      <c r="E211" s="705"/>
      <c r="F211" s="688" t="s">
        <v>286</v>
      </c>
    </row>
    <row r="212" spans="2:6">
      <c r="B212" s="403"/>
      <c r="C212" s="404"/>
      <c r="D212" s="667"/>
      <c r="E212" s="705"/>
      <c r="F212" s="688" t="s">
        <v>796</v>
      </c>
    </row>
    <row r="213" spans="2:6">
      <c r="B213" s="403"/>
      <c r="C213" s="404"/>
      <c r="D213" s="665"/>
      <c r="E213" s="705"/>
      <c r="F213" s="741" t="s">
        <v>934</v>
      </c>
    </row>
    <row r="214" spans="2:6">
      <c r="B214" s="403"/>
      <c r="C214" s="404"/>
      <c r="D214" s="384" t="s">
        <v>639</v>
      </c>
      <c r="E214" s="704" t="s">
        <v>639</v>
      </c>
      <c r="F214" s="687" t="s">
        <v>935</v>
      </c>
    </row>
    <row r="215" spans="2:6">
      <c r="B215" s="403"/>
      <c r="C215" s="404"/>
      <c r="D215" s="384"/>
      <c r="E215" s="705"/>
      <c r="F215" s="688" t="s">
        <v>797</v>
      </c>
    </row>
    <row r="216" spans="2:6">
      <c r="B216" s="405"/>
      <c r="C216" s="406"/>
      <c r="D216" s="665"/>
      <c r="E216" s="702"/>
      <c r="F216" s="685" t="s">
        <v>798</v>
      </c>
    </row>
    <row r="217" spans="2:6">
      <c r="B217" s="403" t="s">
        <v>883</v>
      </c>
      <c r="C217" s="404" t="s">
        <v>608</v>
      </c>
      <c r="D217" s="384" t="s">
        <v>640</v>
      </c>
      <c r="E217" s="705" t="s">
        <v>640</v>
      </c>
      <c r="F217" s="687" t="s">
        <v>288</v>
      </c>
    </row>
    <row r="218" spans="2:6">
      <c r="B218" s="403"/>
      <c r="C218" s="404"/>
      <c r="D218" s="384"/>
      <c r="E218" s="705"/>
      <c r="F218" s="688" t="s">
        <v>799</v>
      </c>
    </row>
    <row r="219" spans="2:6">
      <c r="B219" s="403"/>
      <c r="C219" s="404"/>
      <c r="D219" s="384"/>
      <c r="E219" s="705"/>
      <c r="F219" s="688" t="s">
        <v>800</v>
      </c>
    </row>
    <row r="220" spans="2:6">
      <c r="B220" s="403"/>
      <c r="C220" s="404"/>
      <c r="D220" s="384"/>
      <c r="E220" s="705"/>
      <c r="F220" s="688" t="s">
        <v>801</v>
      </c>
    </row>
    <row r="221" spans="2:6">
      <c r="B221" s="403"/>
      <c r="C221" s="404"/>
      <c r="D221" s="384"/>
      <c r="E221" s="705"/>
      <c r="F221" s="688" t="s">
        <v>802</v>
      </c>
    </row>
    <row r="222" spans="2:6">
      <c r="B222" s="403"/>
      <c r="C222" s="404"/>
      <c r="D222" s="384"/>
      <c r="E222" s="705"/>
      <c r="F222" s="685" t="s">
        <v>803</v>
      </c>
    </row>
    <row r="223" spans="2:6">
      <c r="B223" s="403"/>
      <c r="C223" s="404"/>
      <c r="D223" s="664" t="s">
        <v>641</v>
      </c>
      <c r="E223" s="704" t="s">
        <v>715</v>
      </c>
      <c r="F223" s="690" t="s">
        <v>804</v>
      </c>
    </row>
    <row r="224" spans="2:6">
      <c r="B224" s="403"/>
      <c r="C224" s="404"/>
      <c r="D224" s="385"/>
      <c r="E224" s="702"/>
      <c r="F224" s="689" t="s">
        <v>805</v>
      </c>
    </row>
    <row r="225" spans="2:6">
      <c r="B225" s="403"/>
      <c r="C225" s="404"/>
      <c r="D225" s="383" t="s">
        <v>642</v>
      </c>
      <c r="E225" s="703" t="s">
        <v>716</v>
      </c>
      <c r="F225" s="691" t="s">
        <v>283</v>
      </c>
    </row>
    <row r="226" spans="2:6">
      <c r="B226" s="403"/>
      <c r="C226" s="404"/>
      <c r="D226" s="384"/>
      <c r="E226" s="703" t="s">
        <v>717</v>
      </c>
      <c r="F226" s="691" t="s">
        <v>284</v>
      </c>
    </row>
    <row r="227" spans="2:6">
      <c r="B227" s="403"/>
      <c r="C227" s="404"/>
      <c r="D227" s="664" t="s">
        <v>643</v>
      </c>
      <c r="E227" s="705" t="s">
        <v>643</v>
      </c>
      <c r="F227" s="687" t="s">
        <v>291</v>
      </c>
    </row>
    <row r="228" spans="2:6">
      <c r="B228" s="407"/>
      <c r="C228" s="404"/>
      <c r="D228" s="384"/>
      <c r="E228" s="705"/>
      <c r="F228" s="688" t="s">
        <v>289</v>
      </c>
    </row>
    <row r="229" spans="2:6">
      <c r="B229" s="403"/>
      <c r="C229" s="404"/>
      <c r="D229" s="384"/>
      <c r="E229" s="705"/>
      <c r="F229" s="688" t="s">
        <v>290</v>
      </c>
    </row>
    <row r="230" spans="2:6">
      <c r="B230" s="407"/>
      <c r="C230" s="404"/>
      <c r="D230" s="667"/>
      <c r="E230" s="705"/>
      <c r="F230" s="692" t="s">
        <v>292</v>
      </c>
    </row>
    <row r="231" spans="2:6">
      <c r="B231" s="401" t="s">
        <v>884</v>
      </c>
      <c r="C231" s="402" t="s">
        <v>961</v>
      </c>
      <c r="D231" s="664" t="s">
        <v>936</v>
      </c>
      <c r="E231" s="704" t="s">
        <v>937</v>
      </c>
      <c r="F231" s="690" t="s">
        <v>281</v>
      </c>
    </row>
    <row r="232" spans="2:6">
      <c r="B232" s="403"/>
      <c r="C232" s="404"/>
      <c r="D232" s="667"/>
      <c r="E232" s="705"/>
      <c r="F232" s="693" t="s">
        <v>807</v>
      </c>
    </row>
    <row r="233" spans="2:6" ht="22">
      <c r="B233" s="403"/>
      <c r="C233" s="404"/>
      <c r="D233" s="667"/>
      <c r="E233" s="705"/>
      <c r="F233" s="688" t="s">
        <v>808</v>
      </c>
    </row>
    <row r="234" spans="2:6">
      <c r="B234" s="403"/>
      <c r="C234" s="404"/>
      <c r="D234" s="667"/>
      <c r="E234" s="705"/>
      <c r="F234" s="741" t="s">
        <v>939</v>
      </c>
    </row>
    <row r="235" spans="2:6">
      <c r="B235" s="403"/>
      <c r="C235" s="404"/>
      <c r="D235" s="667"/>
      <c r="E235" s="702"/>
      <c r="F235" s="685" t="s">
        <v>282</v>
      </c>
    </row>
    <row r="236" spans="2:6">
      <c r="B236" s="403"/>
      <c r="C236" s="640"/>
      <c r="D236" s="648"/>
      <c r="E236" s="645" t="s">
        <v>938</v>
      </c>
      <c r="F236" s="670" t="s">
        <v>806</v>
      </c>
    </row>
    <row r="237" spans="2:6">
      <c r="B237" s="408"/>
      <c r="C237" s="640"/>
      <c r="D237" s="648"/>
      <c r="E237" s="646"/>
      <c r="F237" s="681" t="s">
        <v>280</v>
      </c>
    </row>
    <row r="238" spans="2:6">
      <c r="B238" s="408"/>
      <c r="C238" s="640"/>
      <c r="D238" s="649" t="s">
        <v>644</v>
      </c>
      <c r="E238" s="645" t="s">
        <v>644</v>
      </c>
      <c r="F238" s="670" t="s">
        <v>809</v>
      </c>
    </row>
    <row r="239" spans="2:6">
      <c r="B239" s="408"/>
      <c r="C239" s="640"/>
      <c r="D239" s="648"/>
      <c r="E239" s="646"/>
      <c r="F239" s="681" t="s">
        <v>810</v>
      </c>
    </row>
    <row r="240" spans="2:6">
      <c r="B240" s="408"/>
      <c r="C240" s="640"/>
      <c r="D240" s="651"/>
      <c r="E240" s="701"/>
      <c r="F240" s="682" t="s">
        <v>811</v>
      </c>
    </row>
    <row r="241" spans="2:6">
      <c r="B241" s="401" t="s">
        <v>886</v>
      </c>
      <c r="C241" s="399" t="s">
        <v>609</v>
      </c>
      <c r="D241" s="380" t="s">
        <v>645</v>
      </c>
      <c r="E241" s="645" t="s">
        <v>293</v>
      </c>
      <c r="F241" s="678" t="s">
        <v>984</v>
      </c>
    </row>
    <row r="242" spans="2:6" ht="12" customHeight="1">
      <c r="B242" s="408"/>
      <c r="C242" s="640"/>
      <c r="D242" s="649" t="s">
        <v>646</v>
      </c>
      <c r="E242" s="645" t="s">
        <v>718</v>
      </c>
      <c r="F242" s="678" t="s">
        <v>718</v>
      </c>
    </row>
    <row r="243" spans="2:6">
      <c r="B243" s="408"/>
      <c r="C243" s="640"/>
      <c r="D243" s="381"/>
      <c r="E243" s="643" t="s">
        <v>294</v>
      </c>
      <c r="F243" s="663" t="s">
        <v>294</v>
      </c>
    </row>
    <row r="244" spans="2:6">
      <c r="B244" s="408"/>
      <c r="C244" s="640"/>
      <c r="D244" s="652" t="s">
        <v>647</v>
      </c>
      <c r="E244" s="645" t="s">
        <v>647</v>
      </c>
      <c r="F244" s="389" t="s">
        <v>812</v>
      </c>
    </row>
    <row r="245" spans="2:6">
      <c r="B245" s="408"/>
      <c r="C245" s="640"/>
      <c r="D245" s="656"/>
      <c r="E245" s="701"/>
      <c r="F245" s="679" t="s">
        <v>295</v>
      </c>
    </row>
    <row r="246" spans="2:6">
      <c r="B246" s="408"/>
      <c r="C246" s="640"/>
      <c r="D246" s="649" t="s">
        <v>648</v>
      </c>
      <c r="E246" s="645" t="s">
        <v>648</v>
      </c>
      <c r="F246" s="670" t="s">
        <v>296</v>
      </c>
    </row>
    <row r="247" spans="2:6">
      <c r="B247" s="408"/>
      <c r="C247" s="640"/>
      <c r="D247" s="638"/>
      <c r="E247" s="646"/>
      <c r="F247" s="681" t="s">
        <v>297</v>
      </c>
    </row>
    <row r="248" spans="2:6">
      <c r="B248" s="409"/>
      <c r="C248" s="640"/>
      <c r="D248" s="638"/>
      <c r="E248" s="646"/>
      <c r="F248" s="681" t="s">
        <v>298</v>
      </c>
    </row>
    <row r="249" spans="2:6">
      <c r="B249" s="408"/>
      <c r="C249" s="640"/>
      <c r="D249" s="638"/>
      <c r="E249" s="646"/>
      <c r="F249" s="682" t="s">
        <v>299</v>
      </c>
    </row>
    <row r="250" spans="2:6">
      <c r="B250" s="403"/>
      <c r="C250" s="640"/>
      <c r="D250" s="380" t="s">
        <v>649</v>
      </c>
      <c r="E250" s="645" t="s">
        <v>719</v>
      </c>
      <c r="F250" s="389" t="s">
        <v>300</v>
      </c>
    </row>
    <row r="251" spans="2:6">
      <c r="B251" s="397"/>
      <c r="C251" s="640"/>
      <c r="D251" s="638"/>
      <c r="E251" s="701"/>
      <c r="F251" s="679" t="s">
        <v>301</v>
      </c>
    </row>
    <row r="252" spans="2:6">
      <c r="B252" s="397"/>
      <c r="C252" s="640"/>
      <c r="D252" s="638"/>
      <c r="E252" s="643" t="s">
        <v>720</v>
      </c>
      <c r="F252" s="663" t="s">
        <v>302</v>
      </c>
    </row>
    <row r="253" spans="2:6">
      <c r="B253" s="397"/>
      <c r="C253" s="640"/>
      <c r="D253" s="638"/>
      <c r="E253" s="645"/>
      <c r="F253" s="389" t="s">
        <v>303</v>
      </c>
    </row>
    <row r="254" spans="2:6">
      <c r="B254" s="397"/>
      <c r="C254" s="640"/>
      <c r="D254" s="638"/>
      <c r="E254" s="646" t="s">
        <v>304</v>
      </c>
      <c r="F254" s="390" t="s">
        <v>305</v>
      </c>
    </row>
    <row r="255" spans="2:6">
      <c r="B255" s="397"/>
      <c r="C255" s="640"/>
      <c r="D255" s="638"/>
      <c r="E255" s="701"/>
      <c r="F255" s="679" t="s">
        <v>304</v>
      </c>
    </row>
    <row r="256" spans="2:6" ht="12" customHeight="1">
      <c r="B256" s="398" t="s">
        <v>888</v>
      </c>
      <c r="C256" s="1071" t="s">
        <v>885</v>
      </c>
      <c r="D256" s="380" t="s">
        <v>624</v>
      </c>
      <c r="E256" s="643" t="s">
        <v>624</v>
      </c>
      <c r="F256" s="663" t="s">
        <v>761</v>
      </c>
    </row>
    <row r="257" spans="2:6">
      <c r="B257" s="397"/>
      <c r="C257" s="1072"/>
      <c r="D257" s="649" t="s">
        <v>940</v>
      </c>
      <c r="E257" s="645" t="s">
        <v>308</v>
      </c>
      <c r="F257" s="678" t="s">
        <v>308</v>
      </c>
    </row>
    <row r="258" spans="2:6" ht="22">
      <c r="B258" s="397"/>
      <c r="C258" s="640"/>
      <c r="D258" s="638"/>
      <c r="E258" s="645" t="s">
        <v>941</v>
      </c>
      <c r="F258" s="670" t="s">
        <v>941</v>
      </c>
    </row>
    <row r="259" spans="2:6">
      <c r="B259" s="397"/>
      <c r="C259" s="640"/>
      <c r="D259" s="381"/>
      <c r="E259" s="701"/>
      <c r="F259" s="679" t="s">
        <v>769</v>
      </c>
    </row>
    <row r="260" spans="2:6">
      <c r="B260" s="397"/>
      <c r="C260" s="640"/>
      <c r="D260" s="649" t="s">
        <v>31</v>
      </c>
      <c r="E260" s="645" t="s">
        <v>721</v>
      </c>
      <c r="F260" s="670" t="s">
        <v>813</v>
      </c>
    </row>
    <row r="261" spans="2:6">
      <c r="B261" s="397"/>
      <c r="C261" s="640"/>
      <c r="D261" s="648"/>
      <c r="E261" s="701"/>
      <c r="F261" s="682" t="s">
        <v>309</v>
      </c>
    </row>
    <row r="262" spans="2:6">
      <c r="B262" s="397"/>
      <c r="C262" s="640"/>
      <c r="D262" s="654"/>
      <c r="E262" s="645" t="s">
        <v>722</v>
      </c>
      <c r="F262" s="670" t="s">
        <v>312</v>
      </c>
    </row>
    <row r="263" spans="2:6">
      <c r="B263" s="397"/>
      <c r="C263" s="640"/>
      <c r="D263" s="654"/>
      <c r="E263" s="644"/>
      <c r="F263" s="681" t="s">
        <v>306</v>
      </c>
    </row>
    <row r="264" spans="2:6" ht="12" customHeight="1">
      <c r="B264" s="397"/>
      <c r="C264" s="640"/>
      <c r="D264" s="638"/>
      <c r="E264" s="644"/>
      <c r="F264" s="681" t="s">
        <v>310</v>
      </c>
    </row>
    <row r="265" spans="2:6">
      <c r="B265" s="403"/>
      <c r="C265" s="662"/>
      <c r="D265" s="657"/>
      <c r="E265" s="668"/>
      <c r="F265" s="681" t="s">
        <v>814</v>
      </c>
    </row>
    <row r="266" spans="2:6">
      <c r="B266" s="403"/>
      <c r="C266" s="662"/>
      <c r="D266" s="657"/>
      <c r="E266" s="668"/>
      <c r="F266" s="681" t="s">
        <v>815</v>
      </c>
    </row>
    <row r="267" spans="2:6">
      <c r="B267" s="397"/>
      <c r="C267" s="660"/>
      <c r="D267" s="654"/>
      <c r="E267" s="646"/>
      <c r="F267" s="681" t="s">
        <v>311</v>
      </c>
    </row>
    <row r="268" spans="2:6">
      <c r="B268" s="397"/>
      <c r="C268" s="660"/>
      <c r="D268" s="654"/>
      <c r="E268" s="646"/>
      <c r="F268" s="682" t="s">
        <v>31</v>
      </c>
    </row>
    <row r="269" spans="2:6">
      <c r="B269" s="397"/>
      <c r="C269" s="640"/>
      <c r="D269" s="653" t="s">
        <v>650</v>
      </c>
      <c r="E269" s="643" t="s">
        <v>650</v>
      </c>
      <c r="F269" s="663" t="s">
        <v>650</v>
      </c>
    </row>
    <row r="270" spans="2:6">
      <c r="B270" s="398" t="s">
        <v>889</v>
      </c>
      <c r="C270" s="399" t="s">
        <v>79</v>
      </c>
      <c r="D270" s="638" t="s">
        <v>651</v>
      </c>
      <c r="E270" s="646" t="s">
        <v>314</v>
      </c>
      <c r="F270" s="680" t="s">
        <v>816</v>
      </c>
    </row>
    <row r="271" spans="2:6">
      <c r="B271" s="397"/>
      <c r="C271" s="640"/>
      <c r="D271" s="638"/>
      <c r="E271" s="646"/>
      <c r="F271" s="676" t="s">
        <v>817</v>
      </c>
    </row>
    <row r="272" spans="2:6">
      <c r="B272" s="397"/>
      <c r="C272" s="640"/>
      <c r="D272" s="638"/>
      <c r="E272" s="645" t="s">
        <v>315</v>
      </c>
      <c r="F272" s="389" t="s">
        <v>818</v>
      </c>
    </row>
    <row r="273" spans="2:6">
      <c r="B273" s="397"/>
      <c r="C273" s="640"/>
      <c r="D273" s="381"/>
      <c r="E273" s="701"/>
      <c r="F273" s="679" t="s">
        <v>819</v>
      </c>
    </row>
    <row r="274" spans="2:6">
      <c r="B274" s="397"/>
      <c r="C274" s="640"/>
      <c r="D274" s="394" t="s">
        <v>316</v>
      </c>
      <c r="E274" s="643" t="s">
        <v>316</v>
      </c>
      <c r="F274" s="663" t="s">
        <v>316</v>
      </c>
    </row>
    <row r="275" spans="2:6">
      <c r="B275" s="403"/>
      <c r="C275" s="640"/>
      <c r="D275" s="380" t="s">
        <v>652</v>
      </c>
      <c r="E275" s="645" t="s">
        <v>317</v>
      </c>
      <c r="F275" s="389" t="s">
        <v>318</v>
      </c>
    </row>
    <row r="276" spans="2:6">
      <c r="B276" s="408"/>
      <c r="C276" s="640"/>
      <c r="D276" s="638"/>
      <c r="E276" s="646"/>
      <c r="F276" s="677" t="s">
        <v>820</v>
      </c>
    </row>
    <row r="277" spans="2:6">
      <c r="B277" s="408"/>
      <c r="C277" s="640"/>
      <c r="D277" s="651"/>
      <c r="E277" s="701"/>
      <c r="F277" s="682" t="s">
        <v>319</v>
      </c>
    </row>
    <row r="278" spans="2:6">
      <c r="B278" s="408"/>
      <c r="C278" s="640"/>
      <c r="D278" s="649" t="s">
        <v>653</v>
      </c>
      <c r="E278" s="645" t="s">
        <v>320</v>
      </c>
      <c r="F278" s="670" t="s">
        <v>321</v>
      </c>
    </row>
    <row r="279" spans="2:6">
      <c r="B279" s="408"/>
      <c r="C279" s="640"/>
      <c r="D279" s="648"/>
      <c r="E279" s="646"/>
      <c r="F279" s="681" t="s">
        <v>322</v>
      </c>
    </row>
    <row r="280" spans="2:6">
      <c r="B280" s="408"/>
      <c r="C280" s="640"/>
      <c r="D280" s="648"/>
      <c r="E280" s="646"/>
      <c r="F280" s="681" t="s">
        <v>323</v>
      </c>
    </row>
    <row r="281" spans="2:6">
      <c r="B281" s="408"/>
      <c r="C281" s="640"/>
      <c r="D281" s="651"/>
      <c r="E281" s="701"/>
      <c r="F281" s="682" t="s">
        <v>320</v>
      </c>
    </row>
    <row r="282" spans="2:6" ht="22">
      <c r="B282" s="398" t="s">
        <v>890</v>
      </c>
      <c r="C282" s="399" t="s">
        <v>986</v>
      </c>
      <c r="D282" s="638" t="s">
        <v>987</v>
      </c>
      <c r="E282" s="646" t="s">
        <v>717</v>
      </c>
      <c r="F282" s="670" t="s">
        <v>988</v>
      </c>
    </row>
    <row r="283" spans="2:6">
      <c r="B283" s="397"/>
      <c r="C283" s="640"/>
      <c r="D283" s="638"/>
      <c r="E283" s="752"/>
      <c r="F283" s="742" t="s">
        <v>989</v>
      </c>
    </row>
    <row r="284" spans="2:6">
      <c r="B284" s="408"/>
      <c r="C284" s="640"/>
      <c r="D284" s="651"/>
      <c r="E284" s="701"/>
      <c r="F284" s="682" t="s">
        <v>990</v>
      </c>
    </row>
    <row r="285" spans="2:6">
      <c r="B285" s="408"/>
      <c r="C285" s="640"/>
      <c r="D285" s="638" t="s">
        <v>654</v>
      </c>
      <c r="E285" s="646" t="s">
        <v>723</v>
      </c>
      <c r="F285" s="677" t="s">
        <v>723</v>
      </c>
    </row>
    <row r="286" spans="2:6">
      <c r="B286" s="408"/>
      <c r="C286" s="640"/>
      <c r="D286" s="638"/>
      <c r="E286" s="643" t="s">
        <v>324</v>
      </c>
      <c r="F286" s="663" t="s">
        <v>324</v>
      </c>
    </row>
    <row r="287" spans="2:6">
      <c r="B287" s="401" t="s">
        <v>891</v>
      </c>
      <c r="C287" s="399" t="s">
        <v>325</v>
      </c>
      <c r="D287" s="380" t="s">
        <v>325</v>
      </c>
      <c r="E287" s="645" t="s">
        <v>325</v>
      </c>
      <c r="F287" s="678" t="s">
        <v>821</v>
      </c>
    </row>
    <row r="288" spans="2:6">
      <c r="B288" s="403"/>
      <c r="C288" s="640"/>
      <c r="D288" s="638"/>
      <c r="E288" s="646"/>
      <c r="F288" s="681" t="s">
        <v>326</v>
      </c>
    </row>
    <row r="289" spans="2:6">
      <c r="B289" s="408"/>
      <c r="C289" s="640"/>
      <c r="D289" s="381"/>
      <c r="E289" s="701"/>
      <c r="F289" s="679" t="s">
        <v>858</v>
      </c>
    </row>
    <row r="290" spans="2:6">
      <c r="B290" s="401" t="s">
        <v>892</v>
      </c>
      <c r="C290" s="399" t="s">
        <v>327</v>
      </c>
      <c r="D290" s="638" t="s">
        <v>327</v>
      </c>
      <c r="E290" s="645" t="s">
        <v>327</v>
      </c>
      <c r="F290" s="670" t="s">
        <v>859</v>
      </c>
    </row>
    <row r="291" spans="2:6">
      <c r="B291" s="410"/>
      <c r="C291" s="400"/>
      <c r="D291" s="381"/>
      <c r="E291" s="701"/>
      <c r="F291" s="682" t="s">
        <v>942</v>
      </c>
    </row>
    <row r="292" spans="2:6">
      <c r="B292" s="401" t="s">
        <v>893</v>
      </c>
      <c r="C292" s="399" t="s">
        <v>83</v>
      </c>
      <c r="D292" s="380" t="s">
        <v>37</v>
      </c>
      <c r="E292" s="645" t="s">
        <v>328</v>
      </c>
      <c r="F292" s="678" t="s">
        <v>328</v>
      </c>
    </row>
    <row r="293" spans="2:6">
      <c r="B293" s="403"/>
      <c r="C293" s="640"/>
      <c r="D293" s="638"/>
      <c r="E293" s="643" t="s">
        <v>329</v>
      </c>
      <c r="F293" s="663" t="s">
        <v>329</v>
      </c>
    </row>
    <row r="294" spans="2:6">
      <c r="B294" s="401" t="s">
        <v>894</v>
      </c>
      <c r="C294" s="399" t="s">
        <v>598</v>
      </c>
      <c r="D294" s="380" t="s">
        <v>581</v>
      </c>
      <c r="E294" s="643" t="s">
        <v>330</v>
      </c>
      <c r="F294" s="663" t="s">
        <v>330</v>
      </c>
    </row>
    <row r="295" spans="2:6">
      <c r="B295" s="403"/>
      <c r="C295" s="640"/>
      <c r="D295" s="648"/>
      <c r="E295" s="645" t="s">
        <v>331</v>
      </c>
      <c r="F295" s="389" t="s">
        <v>332</v>
      </c>
    </row>
    <row r="296" spans="2:6">
      <c r="B296" s="405"/>
      <c r="C296" s="400"/>
      <c r="D296" s="381"/>
      <c r="E296" s="701"/>
      <c r="F296" s="679" t="s">
        <v>333</v>
      </c>
    </row>
    <row r="297" spans="2:6">
      <c r="B297" s="401" t="s">
        <v>895</v>
      </c>
      <c r="C297" s="399" t="s">
        <v>86</v>
      </c>
      <c r="D297" s="380" t="s">
        <v>334</v>
      </c>
      <c r="E297" s="645" t="s">
        <v>334</v>
      </c>
      <c r="F297" s="670" t="s">
        <v>822</v>
      </c>
    </row>
    <row r="298" spans="2:6">
      <c r="B298" s="403"/>
      <c r="C298" s="640"/>
      <c r="D298" s="381"/>
      <c r="E298" s="701"/>
      <c r="F298" s="682" t="s">
        <v>335</v>
      </c>
    </row>
    <row r="299" spans="2:6">
      <c r="B299" s="403"/>
      <c r="C299" s="640"/>
      <c r="D299" s="653" t="s">
        <v>336</v>
      </c>
      <c r="E299" s="643" t="s">
        <v>336</v>
      </c>
      <c r="F299" s="663" t="s">
        <v>336</v>
      </c>
    </row>
    <row r="300" spans="2:6">
      <c r="B300" s="403"/>
      <c r="C300" s="640"/>
      <c r="D300" s="649" t="s">
        <v>655</v>
      </c>
      <c r="E300" s="645" t="s">
        <v>655</v>
      </c>
      <c r="F300" s="678" t="s">
        <v>655</v>
      </c>
    </row>
    <row r="301" spans="2:6">
      <c r="B301" s="401" t="s">
        <v>896</v>
      </c>
      <c r="C301" s="399" t="s">
        <v>610</v>
      </c>
      <c r="D301" s="380" t="s">
        <v>337</v>
      </c>
      <c r="E301" s="643" t="s">
        <v>338</v>
      </c>
      <c r="F301" s="663" t="s">
        <v>338</v>
      </c>
    </row>
    <row r="302" spans="2:6">
      <c r="B302" s="403"/>
      <c r="C302" s="640"/>
      <c r="D302" s="638"/>
      <c r="E302" s="645" t="s">
        <v>339</v>
      </c>
      <c r="F302" s="678" t="s">
        <v>339</v>
      </c>
    </row>
    <row r="303" spans="2:6">
      <c r="B303" s="403"/>
      <c r="C303" s="640"/>
      <c r="D303" s="649" t="s">
        <v>656</v>
      </c>
      <c r="E303" s="645" t="s">
        <v>340</v>
      </c>
      <c r="F303" s="670" t="s">
        <v>823</v>
      </c>
    </row>
    <row r="304" spans="2:6">
      <c r="B304" s="403"/>
      <c r="C304" s="640"/>
      <c r="D304" s="648"/>
      <c r="E304" s="701"/>
      <c r="F304" s="682" t="s">
        <v>824</v>
      </c>
    </row>
    <row r="305" spans="2:6" ht="22">
      <c r="B305" s="407"/>
      <c r="C305" s="640"/>
      <c r="D305" s="651"/>
      <c r="E305" s="643" t="s">
        <v>724</v>
      </c>
      <c r="F305" s="663" t="s">
        <v>724</v>
      </c>
    </row>
    <row r="306" spans="2:6">
      <c r="B306" s="403"/>
      <c r="C306" s="640"/>
      <c r="D306" s="380" t="s">
        <v>657</v>
      </c>
      <c r="E306" s="645" t="s">
        <v>725</v>
      </c>
      <c r="F306" s="678" t="s">
        <v>825</v>
      </c>
    </row>
    <row r="307" spans="2:6">
      <c r="B307" s="408"/>
      <c r="C307" s="640"/>
      <c r="D307" s="381"/>
      <c r="E307" s="643" t="s">
        <v>726</v>
      </c>
      <c r="F307" s="663" t="s">
        <v>826</v>
      </c>
    </row>
    <row r="308" spans="2:6">
      <c r="B308" s="408"/>
      <c r="C308" s="640"/>
      <c r="D308" s="638" t="s">
        <v>341</v>
      </c>
      <c r="E308" s="645" t="s">
        <v>342</v>
      </c>
      <c r="F308" s="678" t="s">
        <v>342</v>
      </c>
    </row>
    <row r="309" spans="2:6">
      <c r="B309" s="408"/>
      <c r="C309" s="640"/>
      <c r="D309" s="638"/>
      <c r="E309" s="643" t="s">
        <v>727</v>
      </c>
      <c r="F309" s="663" t="s">
        <v>727</v>
      </c>
    </row>
    <row r="310" spans="2:6">
      <c r="B310" s="408"/>
      <c r="C310" s="640"/>
      <c r="D310" s="381"/>
      <c r="E310" s="643" t="s">
        <v>343</v>
      </c>
      <c r="F310" s="663" t="s">
        <v>343</v>
      </c>
    </row>
    <row r="311" spans="2:6">
      <c r="B311" s="408"/>
      <c r="C311" s="640"/>
      <c r="D311" s="638" t="s">
        <v>344</v>
      </c>
      <c r="E311" s="645" t="s">
        <v>344</v>
      </c>
      <c r="F311" s="670" t="s">
        <v>344</v>
      </c>
    </row>
    <row r="312" spans="2:6">
      <c r="B312" s="408"/>
      <c r="C312" s="640"/>
      <c r="D312" s="648"/>
      <c r="E312" s="646"/>
      <c r="F312" s="681" t="s">
        <v>827</v>
      </c>
    </row>
    <row r="313" spans="2:6">
      <c r="B313" s="408"/>
      <c r="C313" s="640"/>
      <c r="D313" s="638"/>
      <c r="E313" s="646"/>
      <c r="F313" s="681" t="s">
        <v>828</v>
      </c>
    </row>
    <row r="314" spans="2:6">
      <c r="B314" s="408"/>
      <c r="C314" s="640"/>
      <c r="D314" s="638"/>
      <c r="E314" s="646"/>
      <c r="F314" s="681" t="s">
        <v>829</v>
      </c>
    </row>
    <row r="315" spans="2:6">
      <c r="B315" s="408"/>
      <c r="C315" s="640"/>
      <c r="D315" s="381"/>
      <c r="E315" s="701"/>
      <c r="F315" s="682" t="s">
        <v>830</v>
      </c>
    </row>
    <row r="316" spans="2:6">
      <c r="B316" s="408"/>
      <c r="C316" s="640"/>
      <c r="D316" s="380" t="s">
        <v>658</v>
      </c>
      <c r="E316" s="645" t="s">
        <v>658</v>
      </c>
      <c r="F316" s="678" t="s">
        <v>658</v>
      </c>
    </row>
    <row r="317" spans="2:6">
      <c r="B317" s="408"/>
      <c r="C317" s="640"/>
      <c r="D317" s="382" t="s">
        <v>345</v>
      </c>
      <c r="E317" s="643" t="s">
        <v>345</v>
      </c>
      <c r="F317" s="663" t="s">
        <v>345</v>
      </c>
    </row>
    <row r="318" spans="2:6">
      <c r="B318" s="408"/>
      <c r="C318" s="640"/>
      <c r="D318" s="649" t="s">
        <v>659</v>
      </c>
      <c r="E318" s="643" t="s">
        <v>346</v>
      </c>
      <c r="F318" s="663" t="s">
        <v>346</v>
      </c>
    </row>
    <row r="319" spans="2:6">
      <c r="B319" s="408"/>
      <c r="C319" s="640"/>
      <c r="D319" s="638"/>
      <c r="E319" s="645" t="s">
        <v>728</v>
      </c>
      <c r="F319" s="670" t="s">
        <v>347</v>
      </c>
    </row>
    <row r="320" spans="2:6">
      <c r="B320" s="408"/>
      <c r="C320" s="640"/>
      <c r="D320" s="638"/>
      <c r="E320" s="752"/>
      <c r="F320" s="743" t="s">
        <v>991</v>
      </c>
    </row>
    <row r="321" spans="2:6">
      <c r="B321" s="408"/>
      <c r="C321" s="640"/>
      <c r="D321" s="638"/>
      <c r="E321" s="644"/>
      <c r="F321" s="681" t="s">
        <v>860</v>
      </c>
    </row>
    <row r="322" spans="2:6">
      <c r="B322" s="408"/>
      <c r="C322" s="640"/>
      <c r="D322" s="638"/>
      <c r="E322" s="644"/>
      <c r="F322" s="390" t="s">
        <v>831</v>
      </c>
    </row>
    <row r="323" spans="2:6">
      <c r="B323" s="408"/>
      <c r="C323" s="640"/>
      <c r="D323" s="638"/>
      <c r="E323" s="646"/>
      <c r="F323" s="390" t="s">
        <v>861</v>
      </c>
    </row>
    <row r="324" spans="2:6">
      <c r="B324" s="408"/>
      <c r="C324" s="640"/>
      <c r="D324" s="638"/>
      <c r="E324" s="646"/>
      <c r="F324" s="390" t="s">
        <v>832</v>
      </c>
    </row>
    <row r="325" spans="2:6" ht="12" customHeight="1">
      <c r="B325" s="408"/>
      <c r="C325" s="640"/>
      <c r="D325" s="638"/>
      <c r="E325" s="646"/>
      <c r="F325" s="390" t="s">
        <v>833</v>
      </c>
    </row>
    <row r="326" spans="2:6">
      <c r="B326" s="408"/>
      <c r="C326" s="640"/>
      <c r="D326" s="638"/>
      <c r="E326" s="646"/>
      <c r="F326" s="676" t="s">
        <v>834</v>
      </c>
    </row>
    <row r="327" spans="2:6">
      <c r="B327" s="410"/>
      <c r="C327" s="400"/>
      <c r="D327" s="653" t="s">
        <v>660</v>
      </c>
      <c r="E327" s="643" t="s">
        <v>660</v>
      </c>
      <c r="F327" s="663" t="s">
        <v>660</v>
      </c>
    </row>
    <row r="328" spans="2:6">
      <c r="B328" s="401" t="s">
        <v>897</v>
      </c>
      <c r="C328" s="399" t="s">
        <v>611</v>
      </c>
      <c r="D328" s="380" t="s">
        <v>661</v>
      </c>
      <c r="E328" s="645" t="s">
        <v>943</v>
      </c>
      <c r="F328" s="670" t="s">
        <v>835</v>
      </c>
    </row>
    <row r="329" spans="2:6">
      <c r="B329" s="403"/>
      <c r="C329" s="640"/>
      <c r="D329" s="638"/>
      <c r="E329" s="646"/>
      <c r="F329" s="681" t="s">
        <v>836</v>
      </c>
    </row>
    <row r="330" spans="2:6">
      <c r="B330" s="403"/>
      <c r="C330" s="640"/>
      <c r="D330" s="638"/>
      <c r="E330" s="646"/>
      <c r="F330" s="682" t="s">
        <v>944</v>
      </c>
    </row>
    <row r="331" spans="2:6">
      <c r="B331" s="403"/>
      <c r="C331" s="640"/>
      <c r="D331" s="649" t="s">
        <v>348</v>
      </c>
      <c r="E331" s="735" t="s">
        <v>348</v>
      </c>
      <c r="F331" s="670" t="s">
        <v>349</v>
      </c>
    </row>
    <row r="332" spans="2:6">
      <c r="B332" s="403"/>
      <c r="C332" s="640"/>
      <c r="D332" s="638"/>
      <c r="E332" s="646"/>
      <c r="F332" s="680" t="s">
        <v>350</v>
      </c>
    </row>
    <row r="333" spans="2:6">
      <c r="B333" s="403"/>
      <c r="C333" s="640"/>
      <c r="D333" s="638"/>
      <c r="E333" s="646"/>
      <c r="F333" s="676" t="s">
        <v>351</v>
      </c>
    </row>
    <row r="334" spans="2:6">
      <c r="B334" s="403"/>
      <c r="C334" s="640"/>
      <c r="D334" s="653" t="s">
        <v>662</v>
      </c>
      <c r="E334" s="643" t="s">
        <v>662</v>
      </c>
      <c r="F334" s="663" t="s">
        <v>837</v>
      </c>
    </row>
    <row r="335" spans="2:6">
      <c r="B335" s="403"/>
      <c r="C335" s="640"/>
      <c r="D335" s="638" t="s">
        <v>663</v>
      </c>
      <c r="E335" s="643" t="s">
        <v>663</v>
      </c>
      <c r="F335" s="663" t="s">
        <v>663</v>
      </c>
    </row>
    <row r="336" spans="2:6">
      <c r="B336" s="403"/>
      <c r="C336" s="640"/>
      <c r="D336" s="639" t="s">
        <v>664</v>
      </c>
      <c r="E336" s="669" t="s">
        <v>664</v>
      </c>
      <c r="F336" s="670" t="s">
        <v>838</v>
      </c>
    </row>
    <row r="337" spans="2:6">
      <c r="B337" s="403"/>
      <c r="C337" s="640"/>
      <c r="D337" s="648"/>
      <c r="E337" s="646"/>
      <c r="F337" s="681" t="s">
        <v>839</v>
      </c>
    </row>
    <row r="338" spans="2:6">
      <c r="B338" s="403"/>
      <c r="C338" s="640"/>
      <c r="D338" s="651"/>
      <c r="E338" s="701"/>
      <c r="F338" s="682" t="s">
        <v>840</v>
      </c>
    </row>
    <row r="339" spans="2:6">
      <c r="B339" s="401" t="s">
        <v>898</v>
      </c>
      <c r="C339" s="399" t="s">
        <v>90</v>
      </c>
      <c r="D339" s="638" t="s">
        <v>44</v>
      </c>
      <c r="E339" s="646" t="s">
        <v>729</v>
      </c>
      <c r="F339" s="677" t="s">
        <v>729</v>
      </c>
    </row>
    <row r="340" spans="2:6">
      <c r="B340" s="403"/>
      <c r="C340" s="640"/>
      <c r="D340" s="638"/>
      <c r="E340" s="643" t="s">
        <v>730</v>
      </c>
      <c r="F340" s="663" t="s">
        <v>730</v>
      </c>
    </row>
    <row r="341" spans="2:6">
      <c r="B341" s="401" t="s">
        <v>899</v>
      </c>
      <c r="C341" s="399" t="s">
        <v>599</v>
      </c>
      <c r="D341" s="380" t="s">
        <v>352</v>
      </c>
      <c r="E341" s="1063" t="s">
        <v>353</v>
      </c>
      <c r="F341" s="678" t="s">
        <v>863</v>
      </c>
    </row>
    <row r="342" spans="2:6">
      <c r="B342" s="403"/>
      <c r="C342" s="640"/>
      <c r="D342" s="638"/>
      <c r="E342" s="1064"/>
      <c r="F342" s="681" t="s">
        <v>862</v>
      </c>
    </row>
    <row r="343" spans="2:6">
      <c r="B343" s="403"/>
      <c r="C343" s="640"/>
      <c r="D343" s="638"/>
      <c r="E343" s="1064"/>
      <c r="F343" s="681" t="s">
        <v>945</v>
      </c>
    </row>
    <row r="344" spans="2:6">
      <c r="B344" s="403"/>
      <c r="C344" s="640"/>
      <c r="D344" s="638"/>
      <c r="E344" s="1065"/>
      <c r="F344" s="742" t="s">
        <v>946</v>
      </c>
    </row>
    <row r="345" spans="2:6">
      <c r="B345" s="403"/>
      <c r="C345" s="640"/>
      <c r="D345" s="648"/>
      <c r="E345" s="645" t="s">
        <v>731</v>
      </c>
      <c r="F345" s="670" t="s">
        <v>864</v>
      </c>
    </row>
    <row r="346" spans="2:6" ht="12" customHeight="1">
      <c r="B346" s="403"/>
      <c r="C346" s="640"/>
      <c r="D346" s="638"/>
      <c r="E346" s="646"/>
      <c r="F346" s="681" t="s">
        <v>865</v>
      </c>
    </row>
    <row r="347" spans="2:6">
      <c r="B347" s="403"/>
      <c r="C347" s="640"/>
      <c r="D347" s="638"/>
      <c r="E347" s="644"/>
      <c r="F347" s="681" t="s">
        <v>866</v>
      </c>
    </row>
    <row r="348" spans="2:6">
      <c r="B348" s="403"/>
      <c r="C348" s="640"/>
      <c r="D348" s="638"/>
      <c r="E348" s="644"/>
      <c r="F348" s="682" t="s">
        <v>951</v>
      </c>
    </row>
    <row r="349" spans="2:6">
      <c r="B349" s="403"/>
      <c r="C349" s="640"/>
      <c r="D349" s="649" t="s">
        <v>354</v>
      </c>
      <c r="E349" s="645" t="s">
        <v>355</v>
      </c>
      <c r="F349" s="670" t="s">
        <v>867</v>
      </c>
    </row>
    <row r="350" spans="2:6">
      <c r="B350" s="403"/>
      <c r="C350" s="640"/>
      <c r="D350" s="638"/>
      <c r="E350" s="646"/>
      <c r="F350" s="681" t="s">
        <v>947</v>
      </c>
    </row>
    <row r="351" spans="2:6">
      <c r="B351" s="403"/>
      <c r="C351" s="640"/>
      <c r="D351" s="648"/>
      <c r="E351" s="646"/>
      <c r="F351" s="681" t="s">
        <v>868</v>
      </c>
    </row>
    <row r="352" spans="2:6">
      <c r="B352" s="403"/>
      <c r="C352" s="640"/>
      <c r="D352" s="638"/>
      <c r="E352" s="646"/>
      <c r="F352" s="681" t="s">
        <v>948</v>
      </c>
    </row>
    <row r="353" spans="2:6" ht="12" customHeight="1">
      <c r="B353" s="403"/>
      <c r="C353" s="640"/>
      <c r="D353" s="638"/>
      <c r="E353" s="646"/>
      <c r="F353" s="681" t="s">
        <v>950</v>
      </c>
    </row>
    <row r="354" spans="2:6">
      <c r="B354" s="403"/>
      <c r="C354" s="640"/>
      <c r="D354" s="638"/>
      <c r="E354" s="646"/>
      <c r="F354" s="682" t="s">
        <v>949</v>
      </c>
    </row>
    <row r="355" spans="2:6">
      <c r="B355" s="403"/>
      <c r="C355" s="640"/>
      <c r="D355" s="638"/>
      <c r="E355" s="645" t="s">
        <v>356</v>
      </c>
      <c r="F355" s="678" t="s">
        <v>356</v>
      </c>
    </row>
    <row r="356" spans="2:6">
      <c r="B356" s="401" t="s">
        <v>900</v>
      </c>
      <c r="C356" s="399" t="s">
        <v>612</v>
      </c>
      <c r="D356" s="380" t="s">
        <v>665</v>
      </c>
      <c r="E356" s="645" t="s">
        <v>665</v>
      </c>
      <c r="F356" s="670" t="s">
        <v>992</v>
      </c>
    </row>
    <row r="357" spans="2:6" ht="12" customHeight="1">
      <c r="B357" s="403"/>
      <c r="C357" s="640"/>
      <c r="D357" s="648"/>
      <c r="E357" s="646"/>
      <c r="F357" s="681" t="s">
        <v>993</v>
      </c>
    </row>
    <row r="358" spans="2:6" ht="12" customHeight="1">
      <c r="B358" s="403"/>
      <c r="C358" s="660"/>
      <c r="D358" s="648"/>
      <c r="E358" s="646"/>
      <c r="F358" s="681" t="s">
        <v>994</v>
      </c>
    </row>
    <row r="359" spans="2:6">
      <c r="B359" s="403"/>
      <c r="C359" s="661"/>
      <c r="D359" s="638"/>
      <c r="E359" s="646"/>
      <c r="F359" s="681" t="s">
        <v>995</v>
      </c>
    </row>
    <row r="360" spans="2:6">
      <c r="B360" s="403"/>
      <c r="C360" s="640"/>
      <c r="D360" s="638"/>
      <c r="E360" s="646"/>
      <c r="F360" s="677" t="s">
        <v>996</v>
      </c>
    </row>
    <row r="361" spans="2:6">
      <c r="B361" s="403"/>
      <c r="C361" s="640"/>
      <c r="D361" s="649" t="s">
        <v>666</v>
      </c>
      <c r="E361" s="645" t="s">
        <v>666</v>
      </c>
      <c r="F361" s="389" t="s">
        <v>869</v>
      </c>
    </row>
    <row r="362" spans="2:6">
      <c r="B362" s="403"/>
      <c r="C362" s="640"/>
      <c r="D362" s="381"/>
      <c r="E362" s="701"/>
      <c r="F362" s="679" t="s">
        <v>952</v>
      </c>
    </row>
    <row r="363" spans="2:6">
      <c r="B363" s="403"/>
      <c r="C363" s="640"/>
      <c r="D363" s="380" t="s">
        <v>667</v>
      </c>
      <c r="E363" s="645" t="s">
        <v>667</v>
      </c>
      <c r="F363" s="389" t="s">
        <v>870</v>
      </c>
    </row>
    <row r="364" spans="2:6">
      <c r="B364" s="403"/>
      <c r="C364" s="640"/>
      <c r="D364" s="638"/>
      <c r="E364" s="646"/>
      <c r="F364" s="390" t="s">
        <v>871</v>
      </c>
    </row>
    <row r="365" spans="2:6">
      <c r="B365" s="403"/>
      <c r="C365" s="640"/>
      <c r="D365" s="638"/>
      <c r="E365" s="646"/>
      <c r="F365" s="390" t="s">
        <v>872</v>
      </c>
    </row>
    <row r="366" spans="2:6">
      <c r="B366" s="403"/>
      <c r="C366" s="640"/>
      <c r="D366" s="638"/>
      <c r="E366" s="646"/>
      <c r="F366" s="677" t="s">
        <v>841</v>
      </c>
    </row>
    <row r="367" spans="2:6">
      <c r="B367" s="403"/>
      <c r="C367" s="640"/>
      <c r="D367" s="638"/>
      <c r="E367" s="646"/>
      <c r="F367" s="682" t="s">
        <v>953</v>
      </c>
    </row>
    <row r="368" spans="2:6">
      <c r="B368" s="403"/>
      <c r="C368" s="640"/>
      <c r="D368" s="649" t="s">
        <v>668</v>
      </c>
      <c r="E368" s="645" t="s">
        <v>668</v>
      </c>
      <c r="F368" s="670" t="s">
        <v>842</v>
      </c>
    </row>
    <row r="369" spans="2:6">
      <c r="B369" s="403"/>
      <c r="C369" s="640"/>
      <c r="D369" s="651"/>
      <c r="E369" s="701"/>
      <c r="F369" s="682" t="s">
        <v>843</v>
      </c>
    </row>
    <row r="370" spans="2:6" ht="22">
      <c r="B370" s="401" t="s">
        <v>901</v>
      </c>
      <c r="C370" s="737" t="s">
        <v>916</v>
      </c>
      <c r="D370" s="380" t="s">
        <v>916</v>
      </c>
      <c r="E370" s="645" t="s">
        <v>916</v>
      </c>
      <c r="F370" s="670" t="s">
        <v>916</v>
      </c>
    </row>
    <row r="371" spans="2:6" ht="22">
      <c r="B371" s="403"/>
      <c r="C371" s="660"/>
      <c r="D371" s="638"/>
      <c r="E371" s="646"/>
      <c r="F371" s="682" t="s">
        <v>873</v>
      </c>
    </row>
    <row r="372" spans="2:6" ht="22">
      <c r="B372" s="401" t="s">
        <v>902</v>
      </c>
      <c r="C372" s="659" t="s">
        <v>585</v>
      </c>
      <c r="D372" s="649" t="s">
        <v>669</v>
      </c>
      <c r="E372" s="643" t="s">
        <v>732</v>
      </c>
      <c r="F372" s="663" t="s">
        <v>844</v>
      </c>
    </row>
    <row r="373" spans="2:6">
      <c r="B373" s="403"/>
      <c r="C373" s="640"/>
      <c r="D373" s="671"/>
      <c r="E373" s="645" t="s">
        <v>733</v>
      </c>
      <c r="F373" s="678" t="s">
        <v>358</v>
      </c>
    </row>
    <row r="374" spans="2:6">
      <c r="B374" s="403"/>
      <c r="C374" s="640"/>
      <c r="D374" s="653" t="s">
        <v>357</v>
      </c>
      <c r="E374" s="643" t="s">
        <v>357</v>
      </c>
      <c r="F374" s="678" t="s">
        <v>357</v>
      </c>
    </row>
    <row r="375" spans="2:6" ht="12" customHeight="1">
      <c r="B375" s="403"/>
      <c r="C375" s="640"/>
      <c r="D375" s="649" t="s">
        <v>670</v>
      </c>
      <c r="E375" s="701" t="s">
        <v>734</v>
      </c>
      <c r="F375" s="663" t="s">
        <v>845</v>
      </c>
    </row>
    <row r="376" spans="2:6">
      <c r="B376" s="403"/>
      <c r="C376" s="640"/>
      <c r="D376" s="651"/>
      <c r="E376" s="643" t="s">
        <v>359</v>
      </c>
      <c r="F376" s="663" t="s">
        <v>359</v>
      </c>
    </row>
    <row r="377" spans="2:6" ht="12" customHeight="1">
      <c r="B377" s="403"/>
      <c r="C377" s="640"/>
      <c r="D377" s="649" t="s">
        <v>671</v>
      </c>
      <c r="E377" s="645" t="s">
        <v>671</v>
      </c>
      <c r="F377" s="670" t="s">
        <v>846</v>
      </c>
    </row>
    <row r="378" spans="2:6">
      <c r="B378" s="403"/>
      <c r="C378" s="640"/>
      <c r="D378" s="654"/>
      <c r="E378" s="644"/>
      <c r="F378" s="681" t="s">
        <v>847</v>
      </c>
    </row>
    <row r="379" spans="2:6">
      <c r="B379" s="403"/>
      <c r="C379" s="640"/>
      <c r="D379" s="654"/>
      <c r="E379" s="644"/>
      <c r="F379" s="681" t="s">
        <v>848</v>
      </c>
    </row>
    <row r="380" spans="2:6" ht="12" customHeight="1">
      <c r="B380" s="403"/>
      <c r="C380" s="640"/>
      <c r="D380" s="638"/>
      <c r="E380" s="646"/>
      <c r="F380" s="681" t="s">
        <v>849</v>
      </c>
    </row>
    <row r="381" spans="2:6" ht="12" customHeight="1">
      <c r="B381" s="403"/>
      <c r="C381" s="640"/>
      <c r="D381" s="638"/>
      <c r="E381" s="752"/>
      <c r="F381" s="681" t="s">
        <v>997</v>
      </c>
    </row>
    <row r="382" spans="2:6" ht="12" customHeight="1">
      <c r="B382" s="403"/>
      <c r="C382" s="640"/>
      <c r="D382" s="638"/>
      <c r="E382" s="752"/>
      <c r="F382" s="681" t="s">
        <v>998</v>
      </c>
    </row>
    <row r="383" spans="2:6">
      <c r="B383" s="403"/>
      <c r="C383" s="640"/>
      <c r="D383" s="638"/>
      <c r="E383" s="646"/>
      <c r="F383" s="681" t="s">
        <v>999</v>
      </c>
    </row>
    <row r="384" spans="2:6">
      <c r="B384" s="405"/>
      <c r="C384" s="400"/>
      <c r="D384" s="381"/>
      <c r="E384" s="701"/>
      <c r="F384" s="682" t="s">
        <v>850</v>
      </c>
    </row>
    <row r="385" spans="2:6">
      <c r="B385" s="401" t="s">
        <v>903</v>
      </c>
      <c r="C385" s="399" t="s">
        <v>613</v>
      </c>
      <c r="D385" s="380" t="s">
        <v>672</v>
      </c>
      <c r="E385" s="645" t="s">
        <v>672</v>
      </c>
      <c r="F385" s="676" t="s">
        <v>672</v>
      </c>
    </row>
    <row r="386" spans="2:6">
      <c r="B386" s="403"/>
      <c r="C386" s="640"/>
      <c r="D386" s="1066" t="s">
        <v>673</v>
      </c>
      <c r="E386" s="735" t="s">
        <v>673</v>
      </c>
      <c r="F386" s="670" t="s">
        <v>954</v>
      </c>
    </row>
    <row r="387" spans="2:6">
      <c r="B387" s="403"/>
      <c r="C387" s="640"/>
      <c r="D387" s="1067"/>
      <c r="E387" s="736"/>
      <c r="F387" s="682" t="s">
        <v>955</v>
      </c>
    </row>
    <row r="388" spans="2:6">
      <c r="B388" s="403"/>
      <c r="C388" s="640"/>
      <c r="D388" s="649" t="s">
        <v>674</v>
      </c>
      <c r="E388" s="646" t="s">
        <v>674</v>
      </c>
      <c r="F388" s="743" t="s">
        <v>851</v>
      </c>
    </row>
    <row r="389" spans="2:6">
      <c r="B389" s="403"/>
      <c r="C389" s="640"/>
      <c r="D389" s="638"/>
      <c r="E389" s="646"/>
      <c r="F389" s="390" t="s">
        <v>363</v>
      </c>
    </row>
    <row r="390" spans="2:6">
      <c r="B390" s="403"/>
      <c r="C390" s="640"/>
      <c r="D390" s="638"/>
      <c r="E390" s="646"/>
      <c r="F390" s="390" t="s">
        <v>364</v>
      </c>
    </row>
    <row r="391" spans="2:6">
      <c r="B391" s="403"/>
      <c r="C391" s="640"/>
      <c r="D391" s="638"/>
      <c r="E391" s="646"/>
      <c r="F391" s="681" t="s">
        <v>365</v>
      </c>
    </row>
    <row r="392" spans="2:6">
      <c r="B392" s="403"/>
      <c r="C392" s="640"/>
      <c r="D392" s="651"/>
      <c r="E392" s="701"/>
      <c r="F392" s="682" t="s">
        <v>852</v>
      </c>
    </row>
    <row r="393" spans="2:6">
      <c r="B393" s="403"/>
      <c r="C393" s="640"/>
      <c r="D393" s="649" t="s">
        <v>675</v>
      </c>
      <c r="E393" s="645" t="s">
        <v>675</v>
      </c>
      <c r="F393" s="670" t="s">
        <v>360</v>
      </c>
    </row>
    <row r="394" spans="2:6" ht="12" customHeight="1">
      <c r="B394" s="403"/>
      <c r="C394" s="640"/>
      <c r="D394" s="648"/>
      <c r="E394" s="646"/>
      <c r="F394" s="681" t="s">
        <v>853</v>
      </c>
    </row>
    <row r="395" spans="2:6">
      <c r="B395" s="403"/>
      <c r="C395" s="640"/>
      <c r="D395" s="648"/>
      <c r="E395" s="646"/>
      <c r="F395" s="681" t="s">
        <v>854</v>
      </c>
    </row>
    <row r="396" spans="2:6">
      <c r="B396" s="403"/>
      <c r="C396" s="640"/>
      <c r="D396" s="672"/>
      <c r="E396" s="646"/>
      <c r="F396" s="681" t="s">
        <v>855</v>
      </c>
    </row>
    <row r="397" spans="2:6">
      <c r="B397" s="403"/>
      <c r="C397" s="640"/>
      <c r="D397" s="673"/>
      <c r="E397" s="646"/>
      <c r="F397" s="681" t="s">
        <v>361</v>
      </c>
    </row>
    <row r="398" spans="2:6">
      <c r="B398" s="403"/>
      <c r="C398" s="640"/>
      <c r="D398" s="674"/>
      <c r="E398" s="646"/>
      <c r="F398" s="682" t="s">
        <v>362</v>
      </c>
    </row>
    <row r="399" spans="2:6">
      <c r="B399" s="403"/>
      <c r="C399" s="640"/>
      <c r="D399" s="653" t="s">
        <v>1000</v>
      </c>
      <c r="E399" s="643" t="s">
        <v>180</v>
      </c>
      <c r="F399" s="742" t="s">
        <v>180</v>
      </c>
    </row>
    <row r="400" spans="2:6">
      <c r="B400" s="403"/>
      <c r="C400" s="640"/>
      <c r="D400" s="649" t="s">
        <v>887</v>
      </c>
      <c r="E400" s="645" t="s">
        <v>676</v>
      </c>
      <c r="F400" s="670" t="s">
        <v>366</v>
      </c>
    </row>
    <row r="401" spans="2:6">
      <c r="B401" s="403"/>
      <c r="C401" s="640"/>
      <c r="D401" s="674"/>
      <c r="E401" s="646"/>
      <c r="F401" s="681" t="s">
        <v>367</v>
      </c>
    </row>
    <row r="402" spans="2:6">
      <c r="B402" s="403"/>
      <c r="C402" s="640"/>
      <c r="D402" s="654"/>
      <c r="E402" s="644"/>
      <c r="F402" s="681" t="s">
        <v>856</v>
      </c>
    </row>
    <row r="403" spans="2:6">
      <c r="B403" s="403"/>
      <c r="C403" s="640"/>
      <c r="D403" s="654"/>
      <c r="E403" s="644"/>
      <c r="F403" s="681" t="s">
        <v>857</v>
      </c>
    </row>
    <row r="404" spans="2:6">
      <c r="B404" s="403"/>
      <c r="C404" s="640"/>
      <c r="D404" s="674"/>
      <c r="E404" s="646"/>
      <c r="F404" s="682" t="s">
        <v>676</v>
      </c>
    </row>
    <row r="405" spans="2:6">
      <c r="B405" s="411" t="s">
        <v>904</v>
      </c>
      <c r="C405" s="412" t="s">
        <v>614</v>
      </c>
      <c r="D405" s="382" t="s">
        <v>614</v>
      </c>
      <c r="E405" s="643" t="s">
        <v>614</v>
      </c>
      <c r="F405" s="663" t="s">
        <v>51</v>
      </c>
    </row>
    <row r="406" spans="2:6" ht="12.5" thickBot="1">
      <c r="B406" s="413" t="s">
        <v>905</v>
      </c>
      <c r="C406" s="414" t="s">
        <v>615</v>
      </c>
      <c r="D406" s="386" t="s">
        <v>615</v>
      </c>
      <c r="E406" s="706" t="s">
        <v>615</v>
      </c>
      <c r="F406" s="694" t="s">
        <v>52</v>
      </c>
    </row>
    <row r="407" spans="2:6">
      <c r="B407" s="91"/>
      <c r="C407" s="90"/>
      <c r="D407" s="86"/>
      <c r="E407" s="86"/>
    </row>
    <row r="408" spans="2:6">
      <c r="B408" s="90"/>
      <c r="C408" s="91"/>
      <c r="D408" s="85"/>
      <c r="E408" s="85"/>
      <c r="F408" s="85"/>
    </row>
    <row r="409" spans="2:6">
      <c r="B409" s="92"/>
      <c r="C409" s="88"/>
      <c r="D409" s="87"/>
      <c r="E409" s="87"/>
    </row>
    <row r="410" spans="2:6">
      <c r="B410" s="92"/>
      <c r="C410" s="88"/>
      <c r="D410" s="87"/>
      <c r="E410" s="87"/>
    </row>
    <row r="413" spans="2:6" ht="12" customHeight="1"/>
  </sheetData>
  <sheetProtection sheet="1" selectLockedCells="1" selectUnlockedCells="1"/>
  <mergeCells count="13">
    <mergeCell ref="C256:C257"/>
    <mergeCell ref="B2:C3"/>
    <mergeCell ref="D5:F5"/>
    <mergeCell ref="D4:F4"/>
    <mergeCell ref="C132:C134"/>
    <mergeCell ref="D34:D35"/>
    <mergeCell ref="E36:E38"/>
    <mergeCell ref="E108:E109"/>
    <mergeCell ref="E341:E344"/>
    <mergeCell ref="D386:D387"/>
    <mergeCell ref="D66:D67"/>
    <mergeCell ref="E66:E67"/>
    <mergeCell ref="D108:D109"/>
  </mergeCells>
  <phoneticPr fontId="2"/>
  <printOptions horizontalCentered="1"/>
  <pageMargins left="0.39370078740157483" right="0.39370078740157483" top="0.39370078740157483" bottom="0.23622047244094491" header="0.19685039370078741" footer="0.19685039370078741"/>
  <pageSetup paperSize="9" scale="96" fitToHeight="0" orientation="portrait" r:id="rId1"/>
  <headerFooter alignWithMargins="0">
    <oddHeader>&amp;L&amp;"ＭＳ ゴシック,標準"&amp;F&amp;C&amp;"ＭＳ ゴシック,標準"&amp;A&amp;R&amp;"ＭＳ ゴシック,標準"&amp;D_&amp;T</oddHeader>
  </headerFooter>
  <ignoredErrors>
    <ignoredError sqref="A53:B56 A238:A259 A128:B212 A235:B237 A214:B232 A400:B417 A321:B342 A345:B366 A368:B380 A6:B29 A30 A32:B50 A58:B126 B238:B282 A262:A282 A284:B319 A384:B386 A383 A388:B39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①入力・結果</vt:lpstr>
      <vt:lpstr>②フロー</vt:lpstr>
      <vt:lpstr>③-1計算(価格変換)</vt:lpstr>
      <vt:lpstr>③-2計算</vt:lpstr>
      <vt:lpstr>④係数</vt:lpstr>
      <vt:lpstr>⑤分類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高崎　友介</dc:creator>
  <cp:lastModifiedBy>w</cp:lastModifiedBy>
  <cp:lastPrinted>2021-02-26T02:41:29Z</cp:lastPrinted>
  <dcterms:created xsi:type="dcterms:W3CDTF">2003-07-22T09:28:49Z</dcterms:created>
  <dcterms:modified xsi:type="dcterms:W3CDTF">2026-03-17T02:00:26Z</dcterms:modified>
</cp:coreProperties>
</file>